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15330" windowHeight="4155" activeTab="3"/>
  </bookViews>
  <sheets>
    <sheet name="Tableau 1" sheetId="1" r:id="rId1"/>
    <sheet name="Figure 1" sheetId="6" r:id="rId2"/>
    <sheet name="Figure 2" sheetId="4" r:id="rId3"/>
    <sheet name="Figure 3" sheetId="5" r:id="rId4"/>
  </sheets>
  <calcPr calcId="145621"/>
</workbook>
</file>

<file path=xl/calcChain.xml><?xml version="1.0" encoding="utf-8"?>
<calcChain xmlns="http://schemas.openxmlformats.org/spreadsheetml/2006/main">
  <c r="D3" i="4" l="1"/>
  <c r="F3" i="4"/>
  <c r="D4" i="4"/>
  <c r="F4" i="4"/>
  <c r="D5" i="4"/>
  <c r="F5" i="4"/>
  <c r="D7" i="4"/>
  <c r="F7" i="4"/>
  <c r="D8" i="4"/>
  <c r="F8" i="4"/>
  <c r="D9" i="4"/>
  <c r="F9" i="4"/>
  <c r="D10" i="4"/>
  <c r="F10" i="4"/>
  <c r="D11" i="4"/>
  <c r="F11" i="4"/>
  <c r="D12" i="4"/>
  <c r="F12" i="4"/>
  <c r="D14" i="4"/>
  <c r="F14" i="4"/>
  <c r="D15" i="4"/>
  <c r="F15" i="4"/>
  <c r="D16" i="4"/>
  <c r="F16" i="4"/>
  <c r="D17" i="4"/>
  <c r="F17" i="4"/>
  <c r="D18" i="4"/>
  <c r="F18" i="4"/>
  <c r="D20" i="4"/>
  <c r="F20" i="4"/>
  <c r="D21" i="4"/>
  <c r="F21" i="4"/>
  <c r="D22" i="4"/>
  <c r="F22" i="4"/>
  <c r="D23" i="4"/>
  <c r="F23" i="4"/>
  <c r="D25" i="4"/>
  <c r="F25" i="4"/>
  <c r="D26" i="4"/>
  <c r="F26" i="4"/>
  <c r="D27" i="4"/>
  <c r="F27" i="4"/>
</calcChain>
</file>

<file path=xl/sharedStrings.xml><?xml version="1.0" encoding="utf-8"?>
<sst xmlns="http://schemas.openxmlformats.org/spreadsheetml/2006/main" count="88" uniqueCount="71">
  <si>
    <t>n.s</t>
  </si>
  <si>
    <t>Au cours de la vie</t>
  </si>
  <si>
    <t>Avant la migration</t>
  </si>
  <si>
    <t>Après la migration</t>
  </si>
  <si>
    <t>Avant 15 ans</t>
  </si>
  <si>
    <t>A 15 ans et plus</t>
  </si>
  <si>
    <t>*</t>
  </si>
  <si>
    <t>%</t>
  </si>
  <si>
    <t>VIH</t>
  </si>
  <si>
    <t>Femmes</t>
  </si>
  <si>
    <t>Hommes</t>
  </si>
  <si>
    <t>VIH infectée avant l'arrivée en France</t>
  </si>
  <si>
    <t>Groupe de référence</t>
  </si>
  <si>
    <t>Groupe d'etude</t>
  </si>
  <si>
    <t>Instabilité résidentielle</t>
  </si>
  <si>
    <t>Structures collectives</t>
  </si>
  <si>
    <t>Hébergée</t>
  </si>
  <si>
    <t>Logement personnel</t>
  </si>
  <si>
    <t>Situation de logement</t>
  </si>
  <si>
    <t>Raisons médicales</t>
  </si>
  <si>
    <t>Etudes</t>
  </si>
  <si>
    <t>Menacée dans son pays</t>
  </si>
  <si>
    <t>Chercher un emploi/tenter sa chance</t>
  </si>
  <si>
    <t>Rejoindre la famille</t>
  </si>
  <si>
    <t>Raison de la migration</t>
  </si>
  <si>
    <t>"Petits Boulots"</t>
  </si>
  <si>
    <t>Etudiant</t>
  </si>
  <si>
    <t>Inactif</t>
  </si>
  <si>
    <t>Emploi qualifications élevées</t>
  </si>
  <si>
    <t>Emploi qualifications intermédiaires</t>
  </si>
  <si>
    <t>Emploi qualifications faibles</t>
  </si>
  <si>
    <t>Situation professionnelle</t>
  </si>
  <si>
    <t>Supérieur</t>
  </si>
  <si>
    <t>Secondaire</t>
  </si>
  <si>
    <t>Aucun/primaire</t>
  </si>
  <si>
    <t>Niveau d’éducation à l’enquête</t>
  </si>
  <si>
    <t>sup1</t>
  </si>
  <si>
    <t>sup</t>
  </si>
  <si>
    <t>ORa</t>
  </si>
  <si>
    <t>inf</t>
  </si>
  <si>
    <t>inf1</t>
  </si>
  <si>
    <t>VIH infectées avant l'arrivée en France</t>
  </si>
  <si>
    <t>VIH infectées après l'arrivée en France</t>
  </si>
  <si>
    <t>VIH infectée aprés l'arrivée en France</t>
  </si>
  <si>
    <t>Période3</t>
  </si>
  <si>
    <t>Période2</t>
  </si>
  <si>
    <t>Période1</t>
  </si>
  <si>
    <t>migr==1</t>
  </si>
  <si>
    <t>MG</t>
  </si>
  <si>
    <t>Figure 3 : Proportions de personnes ayant subi des violences sexuelles après l’âge de 15 ans, après la migration</t>
  </si>
  <si>
    <t>p</t>
  </si>
  <si>
    <t>Groupe de référence (N=405)</t>
  </si>
  <si>
    <t xml:space="preserve"> Groupe VIH (N=568)</t>
  </si>
  <si>
    <t>Groupe de référence (N=354)</t>
  </si>
  <si>
    <t>Groupe VIH (N=349)</t>
  </si>
  <si>
    <r>
      <t xml:space="preserve">Tableau 1: Proportions de personnes ayant subi un rapport sexuel imposé/non consenti au cours de la vie, avant et après 15 ans, avant et après la migration  </t>
    </r>
    <r>
      <rPr>
        <sz val="8"/>
        <color theme="1"/>
        <rFont val="Times New Roman"/>
        <family val="1"/>
      </rPr>
      <t> </t>
    </r>
  </si>
  <si>
    <t xml:space="preserve">Figure 2 : Facteurs associés aux rapports forcés subis après l’âge de 15 ans, après la migration, chez les femmes  </t>
  </si>
  <si>
    <t xml:space="preserve">Figure 1. Proportion  de femmes ayant subi un rapport sexuel imposé/non consenti par rapport à l'entrée dans la sexualité et la migration </t>
  </si>
  <si>
    <t>VIH infectés avant l'arrivée en France</t>
  </si>
  <si>
    <t>VIH infectés après l'arrivée en France</t>
  </si>
  <si>
    <r>
      <t xml:space="preserve">Champ : </t>
    </r>
    <r>
      <rPr>
        <sz val="9"/>
        <color theme="1"/>
        <rFont val="Times New Roman"/>
        <family val="1"/>
      </rPr>
      <t>personnes du groupe de référence et du groupe VIH.</t>
    </r>
    <r>
      <rPr>
        <i/>
        <sz val="9"/>
        <color theme="1"/>
        <rFont val="Times New Roman"/>
        <family val="1"/>
      </rPr>
      <t xml:space="preserve"> Lecture : </t>
    </r>
    <r>
      <rPr>
        <sz val="9"/>
        <color theme="1"/>
        <rFont val="Times New Roman"/>
        <family val="1"/>
      </rPr>
      <t>18% des femmes et 3% des hommes du groupe de référence</t>
    </r>
    <r>
      <rPr>
        <i/>
        <sz val="9"/>
        <color theme="1"/>
        <rFont val="Times New Roman"/>
        <family val="1"/>
      </rPr>
      <t xml:space="preserve"> </t>
    </r>
    <r>
      <rPr>
        <sz val="9"/>
        <color theme="1"/>
        <rFont val="Times New Roman"/>
        <family val="1"/>
      </rPr>
      <t>ont subi un rapport sexuel imposé/non consenti au cours de leur vie</t>
    </r>
    <r>
      <rPr>
        <i/>
        <sz val="9"/>
        <color theme="1"/>
        <rFont val="Times New Roman"/>
        <family val="1"/>
      </rPr>
      <t xml:space="preserve">. Légende : significativité à n.s : non significatif, * 5%, ** : 1% * ; Source : </t>
    </r>
    <r>
      <rPr>
        <sz val="9"/>
        <color theme="1"/>
        <rFont val="Times New Roman"/>
        <family val="1"/>
      </rPr>
      <t>Enquête ANRS-Parcours 2012-2013</t>
    </r>
  </si>
  <si>
    <t>24(156)</t>
  </si>
  <si>
    <t>20(391)</t>
  </si>
  <si>
    <t>18(405)</t>
  </si>
  <si>
    <t>%pondérés</t>
  </si>
  <si>
    <t>n(N)</t>
  </si>
  <si>
    <t>4(354)</t>
  </si>
  <si>
    <t>2(206)</t>
  </si>
  <si>
    <t>3(139)</t>
  </si>
  <si>
    <r>
      <t>Champ</t>
    </r>
    <r>
      <rPr>
        <sz val="10"/>
        <color theme="1"/>
        <rFont val="Times New Roman"/>
        <family val="1"/>
      </rPr>
      <t xml:space="preserve"> : Femmes du groupe de référence et du groupe VIH qui sont entrées dans la sexualité avant la migration. </t>
    </r>
    <r>
      <rPr>
        <i/>
        <sz val="10"/>
        <color theme="1"/>
        <rFont val="Times New Roman"/>
        <family val="1"/>
      </rPr>
      <t>Note</t>
    </r>
    <r>
      <rPr>
        <sz val="10"/>
        <color theme="1"/>
        <rFont val="Times New Roman"/>
        <family val="1"/>
      </rPr>
      <t xml:space="preserve"> : graphes en temps relatif où le temps écoulé durant les trois périodes (avant l'année déclarée du premier rapport sexuel, entre l'année déclarée au premier rapport sexuel et l'année de la migration, de l'année de la migration à l’année de l'enquête) a été lissé pour chaque femme. Le détail des analyses est disponible sur le site  http://ceped.org/parcours/annexes-chapitre_06). </t>
    </r>
    <r>
      <rPr>
        <i/>
        <sz val="10"/>
        <color theme="1"/>
        <rFont val="Times New Roman"/>
        <family val="1"/>
      </rPr>
      <t>Lecture</t>
    </r>
    <r>
      <rPr>
        <sz val="10"/>
        <color theme="1"/>
        <rFont val="Times New Roman"/>
        <family val="1"/>
      </rPr>
      <t xml:space="preserve"> : l'année de leur premier rapport sexuel, 10% des femmes déclarent un rapport sexuel imposé/non consenti la meme année. </t>
    </r>
    <r>
      <rPr>
        <i/>
        <sz val="10"/>
        <color theme="1"/>
        <rFont val="Times New Roman"/>
        <family val="1"/>
      </rPr>
      <t>Source</t>
    </r>
    <r>
      <rPr>
        <sz val="10"/>
        <color theme="1"/>
        <rFont val="Times New Roman"/>
        <family val="1"/>
      </rPr>
      <t> : Enquête ANRS Parcours 2012-2013</t>
    </r>
  </si>
  <si>
    <r>
      <t xml:space="preserve">Champ : </t>
    </r>
    <r>
      <rPr>
        <sz val="9"/>
        <color theme="1"/>
        <rFont val="Times New Roman"/>
        <family val="1"/>
      </rPr>
      <t xml:space="preserve">Femmes du groupe de référence et du groupe VIH. </t>
    </r>
    <r>
      <rPr>
        <i/>
        <sz val="9"/>
        <color theme="1"/>
        <rFont val="Times New Roman"/>
        <family val="1"/>
      </rPr>
      <t>Note :</t>
    </r>
    <r>
      <rPr>
        <sz val="9"/>
        <color theme="1"/>
        <rFont val="Times New Roman"/>
        <family val="1"/>
      </rPr>
      <t xml:space="preserve"> Les résultats ont été obtenus à l'aide d'une régression logistique, adaptée aux données longitudinales à effets mixtes. Les résultats sont également ajustés sur le temps depuis l'arrivée en France, la génération de naissance et le type de relation conjugale. Le détail des analyses est disponible sur le site  http://ceped.org/parcours/annexes-chapitre_06. </t>
    </r>
    <r>
      <rPr>
        <i/>
        <sz val="9"/>
        <color theme="1"/>
        <rFont val="Times New Roman"/>
        <family val="1"/>
      </rPr>
      <t>Lecture</t>
    </r>
    <r>
      <rPr>
        <i/>
        <sz val="9"/>
        <color rgb="FF000000"/>
        <rFont val="Times New Roman"/>
        <family val="1"/>
      </rPr>
      <t xml:space="preserve"> : </t>
    </r>
    <r>
      <rPr>
        <sz val="9"/>
        <color rgb="FF000000"/>
        <rFont val="Times New Roman"/>
        <family val="1"/>
      </rPr>
      <t xml:space="preserve">Les points du graphique sont des odds ratios (ou rapports de cotes). Ces derniers s'interprètent selon leur position par rapport à la barre verticale située à la valeur 1. Les points étant à la droite de la barre (ou supérieurs à 1) montrent un risque supérieur de violences sexuelles comparativement à la catégorie de réfèrence de la même variable, représentée par un point. Les indicateurs sont significatifs lorsque les intervalles de confiances (barres horizontales) ne franchissent pas la barre verticale. On peut donc dire que lorsque l'on tient compte des autres caractéristiques individuelles, les femmes vivant avec le VIH, infectées en France ont davantage de risque d'avoir subi des violences sexuelles après la migration comparativement aux femmes du groupe de référence. </t>
    </r>
    <r>
      <rPr>
        <i/>
        <sz val="9"/>
        <color rgb="FF000000"/>
        <rFont val="Times New Roman"/>
        <family val="1"/>
      </rPr>
      <t xml:space="preserve">Source : </t>
    </r>
    <r>
      <rPr>
        <sz val="9"/>
        <color rgb="FF000000"/>
        <rFont val="Times New Roman"/>
        <family val="1"/>
      </rPr>
      <t>ANRS-Parcours 2012-2013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</si>
</sst>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1"/>
      <color theme="1"/>
      <name val="Calibri"/>
      <family val="2"/>
      <scheme val="minor"/>
    </font>
    <font>
      <b/>
      <sz val="11"/>
      <color theme="1"/>
      <name val="Times New Roman"/>
      <family val="1"/>
    </font>
    <font>
      <sz val="8"/>
      <color theme="1"/>
      <name val="Calibri"/>
      <family val="2"/>
      <scheme val="minor"/>
    </font>
    <font>
      <sz val="13"/>
      <color theme="1"/>
      <name val="Times New Roman"/>
      <family val="1"/>
    </font>
    <font>
      <b/>
      <sz val="13"/>
      <color theme="1"/>
      <name val="Times New Roman"/>
      <family val="1"/>
    </font>
    <font>
      <sz val="13"/>
      <name val="Times New Roman"/>
      <family val="1"/>
    </font>
    <font>
      <sz val="10"/>
      <color theme="1"/>
      <name val="Calibri"/>
      <family val="2"/>
      <scheme val="minor"/>
    </font>
    <font>
      <sz val="11"/>
      <color theme="1"/>
      <name val="Calibri"/>
      <family val="2"/>
      <scheme val="minor"/>
    </font>
    <font>
      <sz val="11"/>
      <color theme="1"/>
      <name val="Times New Roman"/>
      <family val="1"/>
    </font>
    <font>
      <sz val="11"/>
      <color theme="1"/>
      <name val="Times New Roman"/>
      <family val="2"/>
    </font>
    <font>
      <sz val="11"/>
      <name val="Times New Roman"/>
      <family val="1"/>
    </font>
    <font>
      <sz val="11"/>
      <color rgb="FF000000"/>
      <name val="Times New Roman"/>
      <family val="1"/>
    </font>
    <font>
      <b/>
      <sz val="11"/>
      <color rgb="FF000000"/>
      <name val="Times New Roman"/>
      <family val="1"/>
    </font>
    <font>
      <i/>
      <sz val="8"/>
      <color theme="1"/>
      <name val="Calibri"/>
      <family val="2"/>
    </font>
    <font>
      <i/>
      <sz val="9"/>
      <color theme="1"/>
      <name val="Times New Roman"/>
      <family val="1"/>
    </font>
    <font>
      <sz val="9"/>
      <color theme="1"/>
      <name val="Times New Roman"/>
      <family val="1"/>
    </font>
    <font>
      <sz val="8"/>
      <color theme="1"/>
      <name val="Times New Roman"/>
      <family val="1"/>
    </font>
    <font>
      <b/>
      <sz val="18"/>
      <color theme="1"/>
      <name val="Times New Roman"/>
      <family val="1"/>
    </font>
    <font>
      <i/>
      <sz val="10"/>
      <color theme="1"/>
      <name val="Times New Roman"/>
      <family val="1"/>
    </font>
    <font>
      <sz val="10"/>
      <color theme="1"/>
      <name val="Times New Roman"/>
      <family val="1"/>
    </font>
    <font>
      <i/>
      <sz val="9"/>
      <color rgb="FF000000"/>
      <name val="Times New Roman"/>
      <family val="1"/>
    </font>
    <font>
      <sz val="9"/>
      <color rgb="FF000000"/>
      <name val="Times New Roman"/>
      <family val="1"/>
    </font>
    <font>
      <b/>
      <sz val="11"/>
      <name val="Times New Roman"/>
      <family val="1"/>
    </font>
    <font>
      <b/>
      <sz val="11"/>
      <color theme="1"/>
      <name val="Times New Roman"/>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imes New Roman"/>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7" fillId="0" borderId="0"/>
    <xf numFmtId="0" fontId="9" fillId="0" borderId="0"/>
    <xf numFmtId="9" fontId="9"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15" applyNumberFormat="0" applyAlignment="0" applyProtection="0"/>
    <xf numFmtId="0" fontId="32" fillId="7" borderId="16" applyNumberFormat="0" applyAlignment="0" applyProtection="0"/>
    <xf numFmtId="0" fontId="33" fillId="7" borderId="15" applyNumberFormat="0" applyAlignment="0" applyProtection="0"/>
    <xf numFmtId="0" fontId="34" fillId="0" borderId="17" applyNumberFormat="0" applyFill="0" applyAlignment="0" applyProtection="0"/>
    <xf numFmtId="0" fontId="35" fillId="8" borderId="18" applyNumberFormat="0" applyAlignment="0" applyProtection="0"/>
    <xf numFmtId="0" fontId="36" fillId="0" borderId="0" applyNumberFormat="0" applyFill="0" applyBorder="0" applyAlignment="0" applyProtection="0"/>
    <xf numFmtId="0" fontId="7" fillId="9" borderId="19" applyNumberFormat="0" applyFont="0" applyAlignment="0" applyProtection="0"/>
    <xf numFmtId="0" fontId="37" fillId="0" borderId="0" applyNumberFormat="0" applyFill="0" applyBorder="0" applyAlignment="0" applyProtection="0"/>
    <xf numFmtId="0" fontId="38" fillId="0" borderId="20" applyNumberFormat="0" applyFill="0" applyAlignment="0" applyProtection="0"/>
    <xf numFmtId="0" fontId="39"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9" fillId="33" borderId="0" applyNumberFormat="0" applyBorder="0" applyAlignment="0" applyProtection="0"/>
  </cellStyleXfs>
  <cellXfs count="86">
    <xf numFmtId="0" fontId="0" fillId="0" borderId="0" xfId="0"/>
    <xf numFmtId="0" fontId="0" fillId="0" borderId="0" xfId="0" applyFont="1"/>
    <xf numFmtId="0" fontId="3" fillId="0" borderId="0" xfId="0" applyFont="1"/>
    <xf numFmtId="0" fontId="3" fillId="0" borderId="10" xfId="0" applyFont="1" applyFill="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8" xfId="0" applyFont="1" applyFill="1" applyBorder="1" applyAlignment="1">
      <alignment horizontal="center" vertical="center" wrapText="1"/>
    </xf>
    <xf numFmtId="0" fontId="4" fillId="0" borderId="10" xfId="0" applyFont="1" applyFill="1" applyBorder="1" applyAlignment="1">
      <alignment vertical="center" shrinkToFit="1"/>
    </xf>
    <xf numFmtId="1" fontId="3" fillId="0" borderId="10" xfId="0" applyNumberFormat="1" applyFont="1" applyBorder="1" applyAlignment="1">
      <alignment horizontal="center"/>
    </xf>
    <xf numFmtId="1" fontId="3"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Alignment="1">
      <alignment horizontal="justify" vertical="center"/>
    </xf>
    <xf numFmtId="0" fontId="6" fillId="0" borderId="0" xfId="0" applyFont="1" applyAlignment="1">
      <alignment horizontal="justify" vertical="center"/>
    </xf>
    <xf numFmtId="0" fontId="8" fillId="0" borderId="0" xfId="1" applyFont="1"/>
    <xf numFmtId="0" fontId="8" fillId="0" borderId="0" xfId="1" applyFont="1" applyAlignment="1">
      <alignment horizontal="center"/>
    </xf>
    <xf numFmtId="0" fontId="1" fillId="0" borderId="0" xfId="1" applyFont="1" applyAlignment="1">
      <alignment horizontal="left"/>
    </xf>
    <xf numFmtId="0" fontId="8" fillId="0" borderId="0" xfId="2" applyFont="1" applyAlignment="1">
      <alignment horizontal="center" vertical="center"/>
    </xf>
    <xf numFmtId="0" fontId="8" fillId="0" borderId="0" xfId="2" applyFont="1" applyAlignment="1">
      <alignment horizontal="left" vertical="center" wrapText="1"/>
    </xf>
    <xf numFmtId="0" fontId="8" fillId="2" borderId="0" xfId="2" applyFont="1" applyFill="1" applyAlignment="1">
      <alignment horizontal="center" vertical="center"/>
    </xf>
    <xf numFmtId="0" fontId="8" fillId="2" borderId="0" xfId="2" applyFont="1" applyFill="1" applyAlignment="1">
      <alignment horizontal="left" vertical="center" wrapText="1"/>
    </xf>
    <xf numFmtId="0" fontId="8" fillId="2" borderId="0" xfId="1" applyFont="1" applyFill="1"/>
    <xf numFmtId="0" fontId="8" fillId="2" borderId="0" xfId="1" applyFont="1" applyFill="1" applyBorder="1" applyAlignment="1">
      <alignment horizontal="center"/>
    </xf>
    <xf numFmtId="0" fontId="8" fillId="2" borderId="0" xfId="0" applyFont="1" applyFill="1" applyBorder="1" applyAlignment="1">
      <alignment horizontal="center"/>
    </xf>
    <xf numFmtId="0" fontId="8" fillId="2" borderId="0" xfId="2" applyFont="1" applyFill="1" applyBorder="1" applyAlignment="1">
      <alignment horizontal="center" vertical="center"/>
    </xf>
    <xf numFmtId="0" fontId="8" fillId="2" borderId="0" xfId="1" applyFont="1" applyFill="1" applyBorder="1" applyAlignment="1">
      <alignment horizontal="center" vertical="center"/>
    </xf>
    <xf numFmtId="0" fontId="8" fillId="2" borderId="0" xfId="2" applyFont="1" applyFill="1" applyAlignment="1">
      <alignment horizontal="left" vertical="center"/>
    </xf>
    <xf numFmtId="0" fontId="8" fillId="2" borderId="0" xfId="2" applyFont="1" applyFill="1" applyBorder="1" applyAlignment="1">
      <alignment horizontal="left" vertical="center"/>
    </xf>
    <xf numFmtId="0" fontId="8" fillId="2" borderId="0" xfId="1" applyFont="1" applyFill="1" applyBorder="1" applyAlignment="1">
      <alignment horizontal="left" vertical="center"/>
    </xf>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9" fillId="0" borderId="0" xfId="2"/>
    <xf numFmtId="164" fontId="9" fillId="0" borderId="0" xfId="2" applyNumberFormat="1" applyFill="1" applyBorder="1" applyAlignment="1">
      <alignment horizontal="center" vertical="center"/>
    </xf>
    <xf numFmtId="0" fontId="9" fillId="0" borderId="0" xfId="2" applyBorder="1"/>
    <xf numFmtId="0" fontId="8" fillId="2" borderId="0" xfId="1" applyFont="1" applyFill="1" applyBorder="1" applyAlignment="1">
      <alignment horizontal="center" vertical="center"/>
    </xf>
    <xf numFmtId="0" fontId="0" fillId="0" borderId="0" xfId="0"/>
    <xf numFmtId="0" fontId="3" fillId="0" borderId="2" xfId="0" applyFont="1" applyBorder="1" applyAlignment="1">
      <alignment horizontal="center"/>
    </xf>
    <xf numFmtId="0" fontId="3" fillId="0" borderId="8" xfId="0" applyFont="1" applyFill="1" applyBorder="1" applyAlignment="1">
      <alignment horizontal="center" vertical="center" wrapText="1"/>
    </xf>
    <xf numFmtId="0" fontId="3" fillId="0" borderId="1" xfId="0" applyFont="1" applyBorder="1" applyAlignment="1">
      <alignment horizontal="center"/>
    </xf>
    <xf numFmtId="0" fontId="8" fillId="2" borderId="0" xfId="1" applyFont="1" applyFill="1" applyBorder="1" applyAlignment="1">
      <alignment horizontal="center"/>
    </xf>
    <xf numFmtId="164" fontId="9" fillId="0" borderId="0" xfId="2" applyNumberFormat="1" applyBorder="1" applyAlignment="1">
      <alignment horizontal="center" vertical="center"/>
    </xf>
    <xf numFmtId="0" fontId="9" fillId="0" borderId="0" xfId="2" applyBorder="1" applyAlignment="1">
      <alignment horizontal="left" vertical="center"/>
    </xf>
    <xf numFmtId="0" fontId="1" fillId="0" borderId="0" xfId="2" applyFont="1" applyBorder="1" applyAlignment="1">
      <alignment horizontal="left" vertical="center"/>
    </xf>
    <xf numFmtId="0" fontId="8" fillId="0" borderId="0" xfId="2" applyFont="1" applyBorder="1" applyAlignment="1">
      <alignment horizontal="left" vertical="center"/>
    </xf>
    <xf numFmtId="0" fontId="1" fillId="0" borderId="8" xfId="2" applyFont="1" applyBorder="1" applyAlignment="1">
      <alignment horizontal="center" vertical="center" wrapText="1"/>
    </xf>
    <xf numFmtId="0" fontId="9" fillId="0" borderId="0" xfId="2" applyAlignment="1">
      <alignment horizontal="left" vertical="center"/>
    </xf>
    <xf numFmtId="164" fontId="13" fillId="0" borderId="0" xfId="2" applyNumberFormat="1" applyFont="1" applyAlignment="1">
      <alignment horizontal="center" vertical="center" wrapText="1"/>
    </xf>
    <xf numFmtId="0" fontId="0" fillId="0" borderId="0" xfId="0" applyAlignment="1"/>
    <xf numFmtId="0" fontId="0" fillId="0" borderId="0" xfId="0" applyAlignment="1">
      <alignment horizontal="center"/>
    </xf>
    <xf numFmtId="0" fontId="4" fillId="0" borderId="10" xfId="0" applyFont="1" applyFill="1" applyBorder="1" applyAlignment="1">
      <alignment horizontal="center" vertical="center" shrinkToFit="1"/>
    </xf>
    <xf numFmtId="0" fontId="4" fillId="0" borderId="0" xfId="0" applyFont="1"/>
    <xf numFmtId="0" fontId="8" fillId="0" borderId="0" xfId="0" applyFont="1"/>
    <xf numFmtId="0" fontId="17" fillId="0" borderId="10" xfId="0" applyFont="1" applyFill="1" applyBorder="1" applyAlignment="1">
      <alignment horizontal="center" vertical="center" shrinkToFit="1"/>
    </xf>
    <xf numFmtId="1" fontId="3" fillId="0" borderId="9" xfId="0" applyNumberFormat="1" applyFont="1" applyFill="1" applyBorder="1" applyAlignment="1">
      <alignment horizontal="center" vertical="center" wrapText="1"/>
    </xf>
    <xf numFmtId="0" fontId="3" fillId="0" borderId="10" xfId="0" applyFont="1" applyBorder="1" applyAlignment="1">
      <alignment horizontal="center"/>
    </xf>
    <xf numFmtId="0" fontId="18" fillId="0" borderId="0" xfId="0" applyFont="1" applyAlignment="1">
      <alignment horizontal="justify" vertical="center"/>
    </xf>
    <xf numFmtId="0" fontId="1" fillId="2" borderId="0" xfId="1" applyFont="1" applyFill="1"/>
    <xf numFmtId="0" fontId="1" fillId="2" borderId="0" xfId="1" applyFont="1" applyFill="1" applyBorder="1" applyAlignment="1">
      <alignment horizontal="left"/>
    </xf>
    <xf numFmtId="0" fontId="1" fillId="2" borderId="0" xfId="1" applyFont="1" applyFill="1" applyBorder="1" applyAlignment="1">
      <alignment horizontal="left" vertical="center"/>
    </xf>
    <xf numFmtId="0" fontId="1" fillId="2" borderId="0" xfId="1" applyFont="1" applyFill="1" applyAlignment="1">
      <alignment horizontal="left"/>
    </xf>
    <xf numFmtId="0" fontId="8" fillId="2" borderId="0" xfId="2" applyFont="1" applyFill="1" applyBorder="1" applyAlignment="1">
      <alignment horizontal="left" vertical="center" wrapText="1"/>
    </xf>
    <xf numFmtId="0" fontId="10" fillId="2" borderId="0" xfId="0" applyFont="1" applyFill="1" applyBorder="1" applyAlignment="1">
      <alignment horizontal="left" vertical="center" wrapText="1"/>
    </xf>
    <xf numFmtId="0" fontId="9" fillId="0" borderId="8" xfId="2" applyBorder="1" applyAlignment="1">
      <alignment horizontal="center" vertical="center" wrapText="1"/>
    </xf>
    <xf numFmtId="0" fontId="9" fillId="0" borderId="11" xfId="2" applyBorder="1" applyAlignment="1">
      <alignment horizontal="center" vertical="center" wrapText="1"/>
    </xf>
    <xf numFmtId="0" fontId="23" fillId="0" borderId="0" xfId="2" applyFont="1"/>
    <xf numFmtId="0" fontId="0" fillId="0" borderId="0" xfId="0"/>
    <xf numFmtId="0" fontId="14" fillId="0" borderId="2" xfId="2" applyFont="1" applyBorder="1" applyAlignment="1">
      <alignment horizontal="left" vertical="center" wrapText="1"/>
    </xf>
    <xf numFmtId="0" fontId="15" fillId="0" borderId="2" xfId="2"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xf>
    <xf numFmtId="0" fontId="8" fillId="0" borderId="0" xfId="1" applyFont="1" applyAlignment="1">
      <alignment horizontal="center"/>
    </xf>
    <xf numFmtId="0" fontId="12" fillId="2" borderId="0" xfId="0" applyFont="1" applyFill="1" applyBorder="1" applyAlignment="1">
      <alignment horizontal="left" vertical="top"/>
    </xf>
    <xf numFmtId="0" fontId="1" fillId="2" borderId="0" xfId="1" applyFont="1" applyFill="1" applyBorder="1" applyAlignment="1">
      <alignment horizontal="left" vertical="top"/>
    </xf>
    <xf numFmtId="0" fontId="22" fillId="2" borderId="0" xfId="0" applyFont="1" applyFill="1" applyBorder="1" applyAlignment="1">
      <alignment horizontal="left" vertical="top"/>
    </xf>
    <xf numFmtId="0" fontId="1" fillId="2" borderId="0" xfId="1" applyFont="1" applyFill="1" applyAlignment="1">
      <alignment horizontal="left" vertical="top"/>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4" fillId="0" borderId="0" xfId="0" applyFont="1" applyAlignment="1">
      <alignment wrapText="1"/>
    </xf>
    <xf numFmtId="0" fontId="0" fillId="0" borderId="0" xfId="0" applyAlignment="1"/>
    <xf numFmtId="0" fontId="14" fillId="0" borderId="0" xfId="0" applyFont="1" applyAlignment="1">
      <alignment horizontal="justify" vertical="center"/>
    </xf>
    <xf numFmtId="0" fontId="9" fillId="0" borderId="10" xfId="2" applyBorder="1" applyAlignment="1">
      <alignment horizontal="left" vertical="center"/>
    </xf>
    <xf numFmtId="1" fontId="9" fillId="0" borderId="10" xfId="2" applyNumberFormat="1" applyBorder="1" applyAlignment="1">
      <alignment horizontal="center" vertical="center"/>
    </xf>
    <xf numFmtId="0" fontId="9" fillId="0" borderId="10" xfId="2" applyBorder="1" applyAlignment="1">
      <alignment horizontal="center"/>
    </xf>
    <xf numFmtId="0" fontId="40" fillId="0" borderId="10" xfId="2" applyFont="1" applyBorder="1" applyAlignment="1">
      <alignment horizontal="center"/>
    </xf>
  </cellXfs>
  <cellStyles count="45">
    <cellStyle name="20 % - Accent1" xfId="22" builtinId="30" customBuiltin="1"/>
    <cellStyle name="20 % - Accent2" xfId="26" builtinId="34" customBuiltin="1"/>
    <cellStyle name="20 % - Accent3" xfId="30" builtinId="38" customBuiltin="1"/>
    <cellStyle name="20 % - Accent4" xfId="34" builtinId="42" customBuiltin="1"/>
    <cellStyle name="20 % - Accent5" xfId="38" builtinId="46" customBuiltin="1"/>
    <cellStyle name="20 % - Accent6" xfId="42" builtinId="50" customBuiltin="1"/>
    <cellStyle name="40 % - Accent1" xfId="23" builtinId="31" customBuiltin="1"/>
    <cellStyle name="40 % - Accent2" xfId="27" builtinId="35" customBuiltin="1"/>
    <cellStyle name="40 % - Accent3" xfId="31" builtinId="39" customBuiltin="1"/>
    <cellStyle name="40 % - Accent4" xfId="35" builtinId="43" customBuiltin="1"/>
    <cellStyle name="40 % - Accent5" xfId="39" builtinId="47" customBuiltin="1"/>
    <cellStyle name="40 % - Accent6" xfId="43" builtinId="51" customBuiltin="1"/>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7" builtinId="11" customBuiltin="1"/>
    <cellStyle name="Calcul" xfId="14" builtinId="22" customBuiltin="1"/>
    <cellStyle name="Cellule liée" xfId="15" builtinId="24" customBuiltin="1"/>
    <cellStyle name="Commentaire" xfId="18" builtinId="10" customBuiltin="1"/>
    <cellStyle name="Entrée" xfId="12" builtinId="20" customBuiltin="1"/>
    <cellStyle name="Insatisfaisant" xfId="10" builtinId="27" customBuiltin="1"/>
    <cellStyle name="Neutre" xfId="11" builtinId="28" customBuiltin="1"/>
    <cellStyle name="Normal" xfId="0" builtinId="0"/>
    <cellStyle name="Normal 2" xfId="1"/>
    <cellStyle name="Normal 3" xfId="2"/>
    <cellStyle name="Pourcentage 2" xfId="3"/>
    <cellStyle name="Satisfaisant" xfId="9" builtinId="26" customBuiltin="1"/>
    <cellStyle name="Sortie" xfId="13" builtinId="21" customBuiltin="1"/>
    <cellStyle name="Texte explicatif" xfId="19" builtinId="53" customBuiltin="1"/>
    <cellStyle name="Titre" xfId="4" builtinId="15" customBuiltin="1"/>
    <cellStyle name="Titre 1" xfId="5" builtinId="16" customBuiltin="1"/>
    <cellStyle name="Titre 2" xfId="6" builtinId="17" customBuiltin="1"/>
    <cellStyle name="Titre 3" xfId="7" builtinId="18" customBuiltin="1"/>
    <cellStyle name="Titre 4" xfId="8" builtinId="19" customBuiltin="1"/>
    <cellStyle name="Total" xfId="20" builtinId="25" customBuiltin="1"/>
    <cellStyle name="Vérification" xfId="16"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63978019424935E-2"/>
          <c:y val="8.7358290839976038E-2"/>
          <c:w val="0.91101790193294307"/>
          <c:h val="0.73313971827551194"/>
        </c:manualLayout>
      </c:layout>
      <c:lineChart>
        <c:grouping val="standard"/>
        <c:varyColors val="0"/>
        <c:ser>
          <c:idx val="0"/>
          <c:order val="0"/>
          <c:tx>
            <c:v>MG</c:v>
          </c:tx>
          <c:spPr>
            <a:ln>
              <a:noFill/>
            </a:ln>
          </c:spPr>
          <c:marker>
            <c:symbol val="none"/>
          </c:marker>
          <c:trendline>
            <c:name>Groupe de référence</c:name>
            <c:spPr>
              <a:ln w="38100">
                <a:prstDash val="solid"/>
              </a:ln>
            </c:spPr>
            <c:trendlineType val="movingAvg"/>
            <c:period val="2"/>
            <c:dispRSqr val="0"/>
            <c:dispEq val="0"/>
          </c:trendline>
          <c:cat>
            <c:multiLvlStrRef>
              <c:f>'Figure 1'!$B$6:$C$62</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pt idx="53">
                    <c:v>16</c:v>
                  </c:pt>
                  <c:pt idx="54">
                    <c:v>17</c:v>
                  </c:pt>
                  <c:pt idx="55">
                    <c:v>18</c:v>
                  </c:pt>
                  <c:pt idx="56">
                    <c:v>19</c:v>
                  </c:pt>
                </c:lvl>
                <c:lvl>
                  <c:pt idx="0">
                    <c:v>Période1</c:v>
                  </c:pt>
                  <c:pt idx="19">
                    <c:v>Période2</c:v>
                  </c:pt>
                  <c:pt idx="38">
                    <c:v>Période3</c:v>
                  </c:pt>
                </c:lvl>
              </c:multiLvlStrCache>
            </c:multiLvlStrRef>
          </c:cat>
          <c:val>
            <c:numRef>
              <c:f>'Figure 1'!$D$6:$D$62</c:f>
              <c:numCache>
                <c:formatCode>General</c:formatCode>
                <c:ptCount val="57"/>
                <c:pt idx="0">
                  <c:v>0</c:v>
                </c:pt>
                <c:pt idx="1">
                  <c:v>0</c:v>
                </c:pt>
                <c:pt idx="2">
                  <c:v>0</c:v>
                </c:pt>
                <c:pt idx="3">
                  <c:v>0</c:v>
                </c:pt>
                <c:pt idx="4">
                  <c:v>0</c:v>
                </c:pt>
                <c:pt idx="5">
                  <c:v>0</c:v>
                </c:pt>
                <c:pt idx="6">
                  <c:v>0</c:v>
                </c:pt>
                <c:pt idx="7">
                  <c:v>0</c:v>
                </c:pt>
                <c:pt idx="8">
                  <c:v>0</c:v>
                </c:pt>
                <c:pt idx="9">
                  <c:v>0.6</c:v>
                </c:pt>
                <c:pt idx="10">
                  <c:v>0.3</c:v>
                </c:pt>
                <c:pt idx="11">
                  <c:v>0.7</c:v>
                </c:pt>
                <c:pt idx="12">
                  <c:v>0.3</c:v>
                </c:pt>
                <c:pt idx="13">
                  <c:v>0</c:v>
                </c:pt>
                <c:pt idx="14">
                  <c:v>0.3</c:v>
                </c:pt>
                <c:pt idx="15">
                  <c:v>0</c:v>
                </c:pt>
                <c:pt idx="16">
                  <c:v>0</c:v>
                </c:pt>
                <c:pt idx="17">
                  <c:v>0.3</c:v>
                </c:pt>
                <c:pt idx="18">
                  <c:v>0.2</c:v>
                </c:pt>
                <c:pt idx="19">
                  <c:v>12.8</c:v>
                </c:pt>
                <c:pt idx="20">
                  <c:v>5.3</c:v>
                </c:pt>
                <c:pt idx="21">
                  <c:v>0.6</c:v>
                </c:pt>
                <c:pt idx="22">
                  <c:v>3.8</c:v>
                </c:pt>
                <c:pt idx="23">
                  <c:v>6.7</c:v>
                </c:pt>
                <c:pt idx="24">
                  <c:v>3.4</c:v>
                </c:pt>
                <c:pt idx="25">
                  <c:v>3.9</c:v>
                </c:pt>
                <c:pt idx="26">
                  <c:v>2.9</c:v>
                </c:pt>
                <c:pt idx="27">
                  <c:v>2.7</c:v>
                </c:pt>
                <c:pt idx="28">
                  <c:v>1.1000000000000001</c:v>
                </c:pt>
                <c:pt idx="29">
                  <c:v>3.2</c:v>
                </c:pt>
                <c:pt idx="30">
                  <c:v>2.6</c:v>
                </c:pt>
                <c:pt idx="31">
                  <c:v>2.6</c:v>
                </c:pt>
                <c:pt idx="32">
                  <c:v>3</c:v>
                </c:pt>
                <c:pt idx="33">
                  <c:v>3.8</c:v>
                </c:pt>
                <c:pt idx="34">
                  <c:v>2.8</c:v>
                </c:pt>
                <c:pt idx="35">
                  <c:v>2.1</c:v>
                </c:pt>
                <c:pt idx="36">
                  <c:v>2.5</c:v>
                </c:pt>
                <c:pt idx="37">
                  <c:v>4.8</c:v>
                </c:pt>
                <c:pt idx="38">
                  <c:v>0</c:v>
                </c:pt>
                <c:pt idx="39">
                  <c:v>0</c:v>
                </c:pt>
                <c:pt idx="40">
                  <c:v>0.6</c:v>
                </c:pt>
                <c:pt idx="41">
                  <c:v>0.5</c:v>
                </c:pt>
                <c:pt idx="42">
                  <c:v>1.6</c:v>
                </c:pt>
                <c:pt idx="43">
                  <c:v>0.8</c:v>
                </c:pt>
                <c:pt idx="44">
                  <c:v>0</c:v>
                </c:pt>
                <c:pt idx="45">
                  <c:v>0</c:v>
                </c:pt>
                <c:pt idx="46">
                  <c:v>1.5</c:v>
                </c:pt>
                <c:pt idx="47">
                  <c:v>0</c:v>
                </c:pt>
                <c:pt idx="48">
                  <c:v>0</c:v>
                </c:pt>
                <c:pt idx="49">
                  <c:v>0</c:v>
                </c:pt>
                <c:pt idx="50">
                  <c:v>0</c:v>
                </c:pt>
                <c:pt idx="51">
                  <c:v>0</c:v>
                </c:pt>
                <c:pt idx="52">
                  <c:v>0.5</c:v>
                </c:pt>
                <c:pt idx="53">
                  <c:v>0</c:v>
                </c:pt>
                <c:pt idx="54">
                  <c:v>0</c:v>
                </c:pt>
                <c:pt idx="55">
                  <c:v>0</c:v>
                </c:pt>
                <c:pt idx="56">
                  <c:v>0</c:v>
                </c:pt>
              </c:numCache>
            </c:numRef>
          </c:val>
          <c:smooth val="0"/>
        </c:ser>
        <c:ser>
          <c:idx val="1"/>
          <c:order val="1"/>
          <c:tx>
            <c:v>VIH</c:v>
          </c:tx>
          <c:spPr>
            <a:ln>
              <a:noFill/>
            </a:ln>
          </c:spPr>
          <c:marker>
            <c:symbol val="none"/>
          </c:marker>
          <c:trendline>
            <c:name>Groupe VIH</c:name>
            <c:spPr>
              <a:ln w="38100">
                <a:prstDash val="dash"/>
              </a:ln>
            </c:spPr>
            <c:trendlineType val="movingAvg"/>
            <c:period val="2"/>
            <c:dispRSqr val="0"/>
            <c:dispEq val="0"/>
          </c:trendline>
          <c:cat>
            <c:multiLvlStrRef>
              <c:f>'Figure 1'!$B$6:$C$62</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pt idx="53">
                    <c:v>16</c:v>
                  </c:pt>
                  <c:pt idx="54">
                    <c:v>17</c:v>
                  </c:pt>
                  <c:pt idx="55">
                    <c:v>18</c:v>
                  </c:pt>
                  <c:pt idx="56">
                    <c:v>19</c:v>
                  </c:pt>
                </c:lvl>
                <c:lvl>
                  <c:pt idx="0">
                    <c:v>Période1</c:v>
                  </c:pt>
                  <c:pt idx="19">
                    <c:v>Période2</c:v>
                  </c:pt>
                  <c:pt idx="38">
                    <c:v>Période3</c:v>
                  </c:pt>
                </c:lvl>
              </c:multiLvlStrCache>
            </c:multiLvlStrRef>
          </c:cat>
          <c:val>
            <c:numRef>
              <c:f>'Figure 1'!$F$6:$F$62</c:f>
              <c:numCache>
                <c:formatCode>General</c:formatCode>
                <c:ptCount val="57"/>
                <c:pt idx="0">
                  <c:v>0</c:v>
                </c:pt>
                <c:pt idx="1">
                  <c:v>0</c:v>
                </c:pt>
                <c:pt idx="2">
                  <c:v>0</c:v>
                </c:pt>
                <c:pt idx="3">
                  <c:v>0</c:v>
                </c:pt>
                <c:pt idx="4">
                  <c:v>0</c:v>
                </c:pt>
                <c:pt idx="5">
                  <c:v>0</c:v>
                </c:pt>
                <c:pt idx="6">
                  <c:v>0.3</c:v>
                </c:pt>
                <c:pt idx="7">
                  <c:v>0</c:v>
                </c:pt>
                <c:pt idx="8">
                  <c:v>0</c:v>
                </c:pt>
                <c:pt idx="9">
                  <c:v>0</c:v>
                </c:pt>
                <c:pt idx="10">
                  <c:v>0</c:v>
                </c:pt>
                <c:pt idx="11">
                  <c:v>0</c:v>
                </c:pt>
                <c:pt idx="12">
                  <c:v>0</c:v>
                </c:pt>
                <c:pt idx="13">
                  <c:v>0</c:v>
                </c:pt>
                <c:pt idx="14">
                  <c:v>0.2</c:v>
                </c:pt>
                <c:pt idx="15">
                  <c:v>0</c:v>
                </c:pt>
                <c:pt idx="16">
                  <c:v>0.7</c:v>
                </c:pt>
                <c:pt idx="17">
                  <c:v>0.2</c:v>
                </c:pt>
                <c:pt idx="18">
                  <c:v>0.1</c:v>
                </c:pt>
                <c:pt idx="19">
                  <c:v>12.3</c:v>
                </c:pt>
                <c:pt idx="20">
                  <c:v>7.2</c:v>
                </c:pt>
                <c:pt idx="21">
                  <c:v>4.2</c:v>
                </c:pt>
                <c:pt idx="22">
                  <c:v>2.7</c:v>
                </c:pt>
                <c:pt idx="23">
                  <c:v>0.5</c:v>
                </c:pt>
                <c:pt idx="24">
                  <c:v>2.2000000000000002</c:v>
                </c:pt>
                <c:pt idx="25">
                  <c:v>1.8</c:v>
                </c:pt>
                <c:pt idx="26">
                  <c:v>1.5</c:v>
                </c:pt>
                <c:pt idx="27">
                  <c:v>1.9</c:v>
                </c:pt>
                <c:pt idx="28">
                  <c:v>0</c:v>
                </c:pt>
                <c:pt idx="29">
                  <c:v>1.4</c:v>
                </c:pt>
                <c:pt idx="30">
                  <c:v>1.3</c:v>
                </c:pt>
                <c:pt idx="31">
                  <c:v>1.8</c:v>
                </c:pt>
                <c:pt idx="32">
                  <c:v>0.5</c:v>
                </c:pt>
                <c:pt idx="33">
                  <c:v>0.3</c:v>
                </c:pt>
                <c:pt idx="34">
                  <c:v>0.4</c:v>
                </c:pt>
                <c:pt idx="35">
                  <c:v>1.2</c:v>
                </c:pt>
                <c:pt idx="36">
                  <c:v>0.6</c:v>
                </c:pt>
                <c:pt idx="37">
                  <c:v>2</c:v>
                </c:pt>
                <c:pt idx="38">
                  <c:v>1.9</c:v>
                </c:pt>
                <c:pt idx="39">
                  <c:v>0.8</c:v>
                </c:pt>
                <c:pt idx="40">
                  <c:v>2.2000000000000002</c:v>
                </c:pt>
                <c:pt idx="41">
                  <c:v>1.2</c:v>
                </c:pt>
                <c:pt idx="42">
                  <c:v>1.5</c:v>
                </c:pt>
                <c:pt idx="43">
                  <c:v>3.1</c:v>
                </c:pt>
                <c:pt idx="44">
                  <c:v>1.4</c:v>
                </c:pt>
                <c:pt idx="45">
                  <c:v>1.3</c:v>
                </c:pt>
                <c:pt idx="46">
                  <c:v>1.3</c:v>
                </c:pt>
                <c:pt idx="47">
                  <c:v>0</c:v>
                </c:pt>
                <c:pt idx="48">
                  <c:v>1.9</c:v>
                </c:pt>
                <c:pt idx="49">
                  <c:v>0.9</c:v>
                </c:pt>
                <c:pt idx="50">
                  <c:v>0.3</c:v>
                </c:pt>
                <c:pt idx="51">
                  <c:v>0.3</c:v>
                </c:pt>
                <c:pt idx="52">
                  <c:v>0.6</c:v>
                </c:pt>
                <c:pt idx="53">
                  <c:v>0.6</c:v>
                </c:pt>
                <c:pt idx="54">
                  <c:v>0.6</c:v>
                </c:pt>
                <c:pt idx="55">
                  <c:v>0</c:v>
                </c:pt>
                <c:pt idx="56">
                  <c:v>0.3</c:v>
                </c:pt>
              </c:numCache>
            </c:numRef>
          </c:val>
          <c:smooth val="0"/>
        </c:ser>
        <c:dLbls>
          <c:showLegendKey val="0"/>
          <c:showVal val="0"/>
          <c:showCatName val="0"/>
          <c:showSerName val="0"/>
          <c:showPercent val="0"/>
          <c:showBubbleSize val="0"/>
        </c:dLbls>
        <c:marker val="1"/>
        <c:smooth val="0"/>
        <c:axId val="141433856"/>
        <c:axId val="161220480"/>
      </c:lineChart>
      <c:catAx>
        <c:axId val="141433856"/>
        <c:scaling>
          <c:orientation val="minMax"/>
        </c:scaling>
        <c:delete val="1"/>
        <c:axPos val="b"/>
        <c:numFmt formatCode="General" sourceLinked="1"/>
        <c:majorTickMark val="out"/>
        <c:minorTickMark val="none"/>
        <c:tickLblPos val="nextTo"/>
        <c:crossAx val="161220480"/>
        <c:crosses val="autoZero"/>
        <c:auto val="1"/>
        <c:lblAlgn val="ctr"/>
        <c:lblOffset val="100"/>
        <c:noMultiLvlLbl val="0"/>
      </c:catAx>
      <c:valAx>
        <c:axId val="161220480"/>
        <c:scaling>
          <c:orientation val="minMax"/>
          <c:max val="10"/>
          <c:min val="0"/>
        </c:scaling>
        <c:delete val="0"/>
        <c:axPos val="l"/>
        <c:majorGridlines>
          <c:spPr>
            <a:ln>
              <a:prstDash val="dash"/>
            </a:ln>
          </c:spPr>
        </c:majorGridlines>
        <c:title>
          <c:tx>
            <c:rich>
              <a:bodyPr rot="0" vert="horz"/>
              <a:lstStyle/>
              <a:p>
                <a:pPr>
                  <a:defRPr sz="1800"/>
                </a:pPr>
                <a:r>
                  <a:rPr lang="en-US" sz="1800"/>
                  <a:t>%</a:t>
                </a:r>
              </a:p>
            </c:rich>
          </c:tx>
          <c:layout/>
          <c:overlay val="0"/>
        </c:title>
        <c:numFmt formatCode="General" sourceLinked="1"/>
        <c:majorTickMark val="out"/>
        <c:minorTickMark val="none"/>
        <c:tickLblPos val="nextTo"/>
        <c:txPr>
          <a:bodyPr/>
          <a:lstStyle/>
          <a:p>
            <a:pPr>
              <a:defRPr sz="1800"/>
            </a:pPr>
            <a:endParaRPr lang="fr-FR"/>
          </a:p>
        </c:txPr>
        <c:crossAx val="141433856"/>
        <c:crosses val="autoZero"/>
        <c:crossBetween val="between"/>
      </c:valAx>
    </c:plotArea>
    <c:legend>
      <c:legendPos val="b"/>
      <c:legendEntry>
        <c:idx val="0"/>
        <c:delete val="1"/>
      </c:legendEntry>
      <c:legendEntry>
        <c:idx val="1"/>
        <c:delete val="1"/>
      </c:legendEntry>
      <c:layout>
        <c:manualLayout>
          <c:xMode val="edge"/>
          <c:yMode val="edge"/>
          <c:x val="0.27791831024329144"/>
          <c:y val="0.86140203332838405"/>
          <c:w val="0.45058916224310963"/>
          <c:h val="8.3292889851160595E-2"/>
        </c:manualLayout>
      </c:layout>
      <c:overlay val="0"/>
      <c:txPr>
        <a:bodyPr/>
        <a:lstStyle/>
        <a:p>
          <a:pPr>
            <a:defRPr sz="1800"/>
          </a:pPr>
          <a:endParaRPr lang="fr-FR"/>
        </a:p>
      </c:txPr>
    </c:legend>
    <c:plotVisOnly val="1"/>
    <c:dispBlanksAs val="gap"/>
    <c:showDLblsOverMax val="0"/>
  </c:chart>
  <c:txPr>
    <a:bodyPr/>
    <a:lstStyle/>
    <a:p>
      <a:pPr>
        <a:defRPr sz="1100">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12574251384054744"/>
          <c:y val="3.3752182703795604E-2"/>
          <c:w val="0.84819164057853236"/>
          <c:h val="0.50193416220998111"/>
        </c:manualLayout>
      </c:layout>
      <c:lineChart>
        <c:grouping val="standard"/>
        <c:varyColors val="0"/>
        <c:ser>
          <c:idx val="0"/>
          <c:order val="0"/>
          <c:tx>
            <c:strRef>
              <c:f>'Figure 2'!$E$2</c:f>
              <c:strCache>
                <c:ptCount val="1"/>
                <c:pt idx="0">
                  <c:v>ORa</c:v>
                </c:pt>
              </c:strCache>
            </c:strRef>
          </c:tx>
          <c:spPr>
            <a:ln w="19050">
              <a:noFill/>
            </a:ln>
          </c:spPr>
          <c:marker>
            <c:symbol val="diamond"/>
            <c:size val="8"/>
            <c:spPr>
              <a:solidFill>
                <a:schemeClr val="tx1"/>
              </a:solidFill>
              <a:ln>
                <a:noFill/>
              </a:ln>
            </c:spPr>
          </c:marker>
          <c:dPt>
            <c:idx val="0"/>
            <c:marker>
              <c:symbol val="circle"/>
              <c:size val="7"/>
            </c:marker>
            <c:bubble3D val="0"/>
          </c:dPt>
          <c:dPt>
            <c:idx val="3"/>
            <c:marker>
              <c:symbol val="x"/>
              <c:size val="8"/>
            </c:marker>
            <c:bubble3D val="0"/>
            <c:extLst xmlns:c16r2="http://schemas.microsoft.com/office/drawing/2015/06/chart">
              <c:ext xmlns:c16="http://schemas.microsoft.com/office/drawing/2014/chart" uri="{C3380CC4-5D6E-409C-BE32-E72D297353CC}">
                <c16:uniqueId val="{00000000-DE95-43C6-88AF-16EBFF132220}"/>
              </c:ext>
            </c:extLst>
          </c:dPt>
          <c:dPt>
            <c:idx val="4"/>
            <c:marker>
              <c:symbol val="circle"/>
              <c:size val="7"/>
            </c:marker>
            <c:bubble3D val="0"/>
            <c:extLst xmlns:c16r2="http://schemas.microsoft.com/office/drawing/2015/06/chart">
              <c:ext xmlns:c16="http://schemas.microsoft.com/office/drawing/2014/chart" uri="{C3380CC4-5D6E-409C-BE32-E72D297353CC}">
                <c16:uniqueId val="{00000001-DE95-43C6-88AF-16EBFF132220}"/>
              </c:ext>
            </c:extLst>
          </c:dPt>
          <c:dPt>
            <c:idx val="5"/>
            <c:bubble3D val="0"/>
            <c:extLst xmlns:c16r2="http://schemas.microsoft.com/office/drawing/2015/06/chart">
              <c:ext xmlns:c16="http://schemas.microsoft.com/office/drawing/2014/chart" uri="{C3380CC4-5D6E-409C-BE32-E72D297353CC}">
                <c16:uniqueId val="{00000002-DE95-43C6-88AF-16EBFF132220}"/>
              </c:ext>
            </c:extLst>
          </c:dPt>
          <c:dPt>
            <c:idx val="6"/>
            <c:marker>
              <c:spPr>
                <a:solidFill>
                  <a:schemeClr val="tx1"/>
                </a:solidFill>
              </c:spPr>
            </c:marker>
            <c:bubble3D val="0"/>
            <c:extLst xmlns:c16r2="http://schemas.microsoft.com/office/drawing/2015/06/chart">
              <c:ext xmlns:c16="http://schemas.microsoft.com/office/drawing/2014/chart" uri="{C3380CC4-5D6E-409C-BE32-E72D297353CC}">
                <c16:uniqueId val="{00000003-DE95-43C6-88AF-16EBFF132220}"/>
              </c:ext>
            </c:extLst>
          </c:dPt>
          <c:dPt>
            <c:idx val="7"/>
            <c:bubble3D val="0"/>
            <c:extLst xmlns:c16r2="http://schemas.microsoft.com/office/drawing/2015/06/chart">
              <c:ext xmlns:c16="http://schemas.microsoft.com/office/drawing/2014/chart" uri="{C3380CC4-5D6E-409C-BE32-E72D297353CC}">
                <c16:uniqueId val="{00000004-DE95-43C6-88AF-16EBFF132220}"/>
              </c:ext>
            </c:extLst>
          </c:dPt>
          <c:dPt>
            <c:idx val="8"/>
            <c:bubble3D val="0"/>
            <c:extLst xmlns:c16r2="http://schemas.microsoft.com/office/drawing/2015/06/chart">
              <c:ext xmlns:c16="http://schemas.microsoft.com/office/drawing/2014/chart" uri="{C3380CC4-5D6E-409C-BE32-E72D297353CC}">
                <c16:uniqueId val="{00000005-DE95-43C6-88AF-16EBFF132220}"/>
              </c:ext>
            </c:extLst>
          </c:dPt>
          <c:dPt>
            <c:idx val="9"/>
            <c:bubble3D val="0"/>
            <c:extLst xmlns:c16r2="http://schemas.microsoft.com/office/drawing/2015/06/chart">
              <c:ext xmlns:c16="http://schemas.microsoft.com/office/drawing/2014/chart" uri="{C3380CC4-5D6E-409C-BE32-E72D297353CC}">
                <c16:uniqueId val="{00000006-DE95-43C6-88AF-16EBFF132220}"/>
              </c:ext>
            </c:extLst>
          </c:dPt>
          <c:dPt>
            <c:idx val="11"/>
            <c:marker>
              <c:symbol val="circle"/>
              <c:size val="7"/>
            </c:marker>
            <c:bubble3D val="0"/>
          </c:dPt>
          <c:dPt>
            <c:idx val="16"/>
            <c:marker>
              <c:symbol val="circle"/>
              <c:size val="7"/>
            </c:marker>
            <c:bubble3D val="0"/>
          </c:dPt>
          <c:dPt>
            <c:idx val="17"/>
            <c:marker>
              <c:symbol val="circle"/>
              <c:size val="7"/>
            </c:marker>
            <c:bubble3D val="0"/>
          </c:dPt>
          <c:dPt>
            <c:idx val="22"/>
            <c:marker>
              <c:symbol val="circle"/>
              <c:size val="7"/>
            </c:marker>
            <c:bubble3D val="0"/>
          </c:dPt>
          <c:errBars>
            <c:errDir val="y"/>
            <c:errBarType val="both"/>
            <c:errValType val="cust"/>
            <c:noEndCap val="0"/>
            <c:plus>
              <c:numRef>
                <c:f>'Figure 2'!$G$3:$G$27</c:f>
                <c:numCache>
                  <c:formatCode>General</c:formatCode>
                  <c:ptCount val="25"/>
                  <c:pt idx="0">
                    <c:v>0</c:v>
                  </c:pt>
                  <c:pt idx="1">
                    <c:v>1.73</c:v>
                  </c:pt>
                  <c:pt idx="2">
                    <c:v>4.03</c:v>
                  </c:pt>
                  <c:pt idx="4">
                    <c:v>0</c:v>
                  </c:pt>
                  <c:pt idx="5">
                    <c:v>4.51</c:v>
                  </c:pt>
                  <c:pt idx="6">
                    <c:v>2.2700000000000005</c:v>
                  </c:pt>
                  <c:pt idx="7">
                    <c:v>2.7800000000000002</c:v>
                  </c:pt>
                  <c:pt idx="8">
                    <c:v>1.24</c:v>
                  </c:pt>
                  <c:pt idx="9">
                    <c:v>1.83</c:v>
                  </c:pt>
                  <c:pt idx="11">
                    <c:v>0</c:v>
                  </c:pt>
                  <c:pt idx="12">
                    <c:v>3.4200000000000004</c:v>
                  </c:pt>
                  <c:pt idx="13">
                    <c:v>11.88</c:v>
                  </c:pt>
                  <c:pt idx="14">
                    <c:v>4.1100000000000003</c:v>
                  </c:pt>
                  <c:pt idx="15">
                    <c:v>5.83</c:v>
                  </c:pt>
                  <c:pt idx="17">
                    <c:v>0</c:v>
                  </c:pt>
                  <c:pt idx="18">
                    <c:v>2.8100000000000005</c:v>
                  </c:pt>
                  <c:pt idx="19">
                    <c:v>6.48</c:v>
                  </c:pt>
                  <c:pt idx="20">
                    <c:v>5.42</c:v>
                  </c:pt>
                  <c:pt idx="21">
                    <c:v>0</c:v>
                  </c:pt>
                  <c:pt idx="22">
                    <c:v>0</c:v>
                  </c:pt>
                  <c:pt idx="23">
                    <c:v>6.93</c:v>
                  </c:pt>
                  <c:pt idx="24">
                    <c:v>2.1799999999999997</c:v>
                  </c:pt>
                </c:numCache>
              </c:numRef>
            </c:plus>
            <c:minus>
              <c:numRef>
                <c:f>'Figure 2'!$C$3:$C$27</c:f>
                <c:numCache>
                  <c:formatCode>General</c:formatCode>
                  <c:ptCount val="25"/>
                  <c:pt idx="0">
                    <c:v>0</c:v>
                  </c:pt>
                  <c:pt idx="1">
                    <c:v>0.63</c:v>
                  </c:pt>
                  <c:pt idx="2">
                    <c:v>1.2</c:v>
                  </c:pt>
                  <c:pt idx="4">
                    <c:v>0</c:v>
                  </c:pt>
                  <c:pt idx="5">
                    <c:v>0.96</c:v>
                  </c:pt>
                  <c:pt idx="6">
                    <c:v>0.66999999999999993</c:v>
                  </c:pt>
                  <c:pt idx="7">
                    <c:v>0.78</c:v>
                  </c:pt>
                  <c:pt idx="8">
                    <c:v>0.31</c:v>
                  </c:pt>
                  <c:pt idx="9">
                    <c:v>0.4</c:v>
                  </c:pt>
                  <c:pt idx="11">
                    <c:v>0</c:v>
                  </c:pt>
                  <c:pt idx="12">
                    <c:v>1.3399999999999999</c:v>
                  </c:pt>
                  <c:pt idx="13">
                    <c:v>3.7199999999999998</c:v>
                  </c:pt>
                  <c:pt idx="14">
                    <c:v>1.1300000000000001</c:v>
                  </c:pt>
                  <c:pt idx="15">
                    <c:v>0.74</c:v>
                  </c:pt>
                  <c:pt idx="17">
                    <c:v>0</c:v>
                  </c:pt>
                  <c:pt idx="18">
                    <c:v>1.3499999999999999</c:v>
                  </c:pt>
                  <c:pt idx="19">
                    <c:v>1.8399999999999999</c:v>
                  </c:pt>
                  <c:pt idx="20">
                    <c:v>2.2800000000000002</c:v>
                  </c:pt>
                  <c:pt idx="22">
                    <c:v>0</c:v>
                  </c:pt>
                  <c:pt idx="23">
                    <c:v>2.63</c:v>
                  </c:pt>
                  <c:pt idx="24">
                    <c:v>0.86999999999999988</c:v>
                  </c:pt>
                </c:numCache>
              </c:numRef>
            </c:minus>
          </c:errBars>
          <c:cat>
            <c:multiLvlStrRef>
              <c:f>'Figure 2'!$A$3:$B$27</c:f>
              <c:multiLvlStrCache>
                <c:ptCount val="25"/>
                <c:lvl>
                  <c:pt idx="0">
                    <c:v>Aucun/primaire</c:v>
                  </c:pt>
                  <c:pt idx="1">
                    <c:v>Secondaire</c:v>
                  </c:pt>
                  <c:pt idx="2">
                    <c:v>Supérieur</c:v>
                  </c:pt>
                  <c:pt idx="4">
                    <c:v>Emploi qualifications faibles</c:v>
                  </c:pt>
                  <c:pt idx="5">
                    <c:v>Emploi qualifications intermédiaires</c:v>
                  </c:pt>
                  <c:pt idx="6">
                    <c:v>Emploi qualifications élevées</c:v>
                  </c:pt>
                  <c:pt idx="7">
                    <c:v>Inactif</c:v>
                  </c:pt>
                  <c:pt idx="8">
                    <c:v>Etudiant</c:v>
                  </c:pt>
                  <c:pt idx="9">
                    <c:v>"Petits Boulots"</c:v>
                  </c:pt>
                  <c:pt idx="11">
                    <c:v>Rejoindre la famille</c:v>
                  </c:pt>
                  <c:pt idx="12">
                    <c:v>Chercher un emploi/tenter sa chance</c:v>
                  </c:pt>
                  <c:pt idx="13">
                    <c:v>Menacée dans son pays</c:v>
                  </c:pt>
                  <c:pt idx="14">
                    <c:v>Etudes</c:v>
                  </c:pt>
                  <c:pt idx="15">
                    <c:v>Raisons médicales</c:v>
                  </c:pt>
                  <c:pt idx="17">
                    <c:v>Logement personnel</c:v>
                  </c:pt>
                  <c:pt idx="18">
                    <c:v>Hébergée</c:v>
                  </c:pt>
                  <c:pt idx="19">
                    <c:v>Structures collectives</c:v>
                  </c:pt>
                  <c:pt idx="20">
                    <c:v>Instabilité résidentielle</c:v>
                  </c:pt>
                  <c:pt idx="22">
                    <c:v>Groupe de référence</c:v>
                  </c:pt>
                  <c:pt idx="23">
                    <c:v>VIH infectée aprés l'arrivée en France</c:v>
                  </c:pt>
                  <c:pt idx="24">
                    <c:v>VIH infectée avant l'arrivée en France</c:v>
                  </c:pt>
                </c:lvl>
                <c:lvl>
                  <c:pt idx="0">
                    <c:v>Niveau d’éducation à l’enquête</c:v>
                  </c:pt>
                  <c:pt idx="4">
                    <c:v>Situation professionnelle</c:v>
                  </c:pt>
                  <c:pt idx="11">
                    <c:v>Raison de la migration</c:v>
                  </c:pt>
                  <c:pt idx="17">
                    <c:v>Situation de logement</c:v>
                  </c:pt>
                  <c:pt idx="22">
                    <c:v>Groupe d'etude</c:v>
                  </c:pt>
                </c:lvl>
              </c:multiLvlStrCache>
            </c:multiLvlStrRef>
          </c:cat>
          <c:val>
            <c:numRef>
              <c:f>'Figure 2'!$E$3:$E$27</c:f>
              <c:numCache>
                <c:formatCode>General</c:formatCode>
                <c:ptCount val="25"/>
                <c:pt idx="0">
                  <c:v>1</c:v>
                </c:pt>
                <c:pt idx="1">
                  <c:v>1</c:v>
                </c:pt>
                <c:pt idx="2">
                  <c:v>1.71</c:v>
                </c:pt>
                <c:pt idx="4">
                  <c:v>1</c:v>
                </c:pt>
                <c:pt idx="5">
                  <c:v>1.21</c:v>
                </c:pt>
                <c:pt idx="6">
                  <c:v>0.95</c:v>
                </c:pt>
                <c:pt idx="7">
                  <c:v>1.0900000000000001</c:v>
                </c:pt>
                <c:pt idx="8">
                  <c:v>0.42</c:v>
                </c:pt>
                <c:pt idx="9">
                  <c:v>0.52</c:v>
                </c:pt>
                <c:pt idx="11">
                  <c:v>1</c:v>
                </c:pt>
                <c:pt idx="12">
                  <c:v>2.19</c:v>
                </c:pt>
                <c:pt idx="13">
                  <c:v>5.42</c:v>
                </c:pt>
                <c:pt idx="14">
                  <c:v>1.55</c:v>
                </c:pt>
                <c:pt idx="15">
                  <c:v>0.85</c:v>
                </c:pt>
                <c:pt idx="17">
                  <c:v>1</c:v>
                </c:pt>
                <c:pt idx="18">
                  <c:v>2.59</c:v>
                </c:pt>
                <c:pt idx="19">
                  <c:v>2.57</c:v>
                </c:pt>
                <c:pt idx="20">
                  <c:v>3.93</c:v>
                </c:pt>
                <c:pt idx="22">
                  <c:v>1</c:v>
                </c:pt>
                <c:pt idx="23">
                  <c:v>4.25</c:v>
                </c:pt>
                <c:pt idx="24">
                  <c:v>1.43</c:v>
                </c:pt>
              </c:numCache>
            </c:numRef>
          </c:val>
          <c:smooth val="0"/>
          <c:extLst xmlns:c16r2="http://schemas.microsoft.com/office/drawing/2015/06/chart">
            <c:ext xmlns:c16="http://schemas.microsoft.com/office/drawing/2014/chart" uri="{C3380CC4-5D6E-409C-BE32-E72D297353CC}">
              <c16:uniqueId val="{00000007-DE95-43C6-88AF-16EBFF132220}"/>
            </c:ext>
          </c:extLst>
        </c:ser>
        <c:dLbls>
          <c:showLegendKey val="0"/>
          <c:showVal val="0"/>
          <c:showCatName val="0"/>
          <c:showSerName val="0"/>
          <c:showPercent val="0"/>
          <c:showBubbleSize val="0"/>
        </c:dLbls>
        <c:marker val="1"/>
        <c:smooth val="0"/>
        <c:axId val="188380672"/>
        <c:axId val="188382208"/>
      </c:lineChart>
      <c:catAx>
        <c:axId val="188380672"/>
        <c:scaling>
          <c:orientation val="minMax"/>
        </c:scaling>
        <c:delete val="0"/>
        <c:axPos val="b"/>
        <c:numFmt formatCode="General" sourceLinked="1"/>
        <c:majorTickMark val="cross"/>
        <c:minorTickMark val="none"/>
        <c:tickLblPos val="nextTo"/>
        <c:spPr>
          <a:ln>
            <a:solidFill>
              <a:schemeClr val="tx1"/>
            </a:solidFill>
          </a:ln>
        </c:spPr>
        <c:crossAx val="188382208"/>
        <c:crossesAt val="0"/>
        <c:auto val="1"/>
        <c:lblAlgn val="ctr"/>
        <c:lblOffset val="100"/>
        <c:noMultiLvlLbl val="0"/>
      </c:catAx>
      <c:valAx>
        <c:axId val="188382208"/>
        <c:scaling>
          <c:logBase val="5"/>
          <c:orientation val="minMax"/>
          <c:min val="4.0000000000000008E-2"/>
        </c:scaling>
        <c:delete val="0"/>
        <c:axPos val="l"/>
        <c:majorGridlines>
          <c:spPr>
            <a:ln>
              <a:noFill/>
            </a:ln>
          </c:spPr>
        </c:majorGridlines>
        <c:numFmt formatCode="#,##0.0" sourceLinked="0"/>
        <c:majorTickMark val="cross"/>
        <c:minorTickMark val="none"/>
        <c:tickLblPos val="nextTo"/>
        <c:spPr>
          <a:ln>
            <a:solidFill>
              <a:schemeClr val="tx1"/>
            </a:solidFill>
          </a:ln>
        </c:spPr>
        <c:txPr>
          <a:bodyPr rot="-5400000" vert="horz"/>
          <a:lstStyle/>
          <a:p>
            <a:pPr>
              <a:defRPr sz="1050"/>
            </a:pPr>
            <a:endParaRPr lang="fr-FR"/>
          </a:p>
        </c:txPr>
        <c:crossAx val="188380672"/>
        <c:crosses val="autoZero"/>
        <c:crossBetween val="between"/>
      </c:valAx>
      <c:spPr>
        <a:ln>
          <a:solidFill>
            <a:schemeClr val="tx1"/>
          </a:solidFill>
        </a:ln>
      </c:spPr>
    </c:plotArea>
    <c:plotVisOnly val="1"/>
    <c:dispBlanksAs val="gap"/>
    <c:showDLblsOverMax val="0"/>
  </c:chart>
  <c:spPr>
    <a:ln>
      <a:noFill/>
    </a:ln>
  </c:spPr>
  <c:txPr>
    <a:bodyPr/>
    <a:lstStyle/>
    <a:p>
      <a:pPr>
        <a:defRPr sz="1050">
          <a:latin typeface="Times New Roman" panose="02020603050405020304" pitchFamily="18" charset="0"/>
          <a:ea typeface="Lato" panose="020F0502020204030203" pitchFamily="34" charset="0"/>
          <a:cs typeface="Times New Roman" panose="02020603050405020304" pitchFamily="18"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7.8349518810148733E-2"/>
          <c:y val="4.8060587961082944E-2"/>
          <c:w val="0.84942825896762908"/>
          <c:h val="0.41087900719109455"/>
        </c:manualLayout>
      </c:layout>
      <c:barChart>
        <c:barDir val="col"/>
        <c:grouping val="clustered"/>
        <c:varyColors val="0"/>
        <c:ser>
          <c:idx val="0"/>
          <c:order val="0"/>
          <c:spPr>
            <a:solidFill>
              <a:schemeClr val="tx1"/>
            </a:solidFill>
          </c:spPr>
          <c:invertIfNegative val="0"/>
          <c:dLbls>
            <c:dLbl>
              <c:idx val="0"/>
              <c:layout/>
              <c:tx>
                <c:rich>
                  <a:bodyPr/>
                  <a:lstStyle/>
                  <a:p>
                    <a:r>
                      <a:rPr lang="en-US"/>
                      <a:t>4%</a:t>
                    </a:r>
                  </a:p>
                </c:rich>
              </c:tx>
              <c:showLegendKey val="0"/>
              <c:showVal val="1"/>
              <c:showCatName val="0"/>
              <c:showSerName val="0"/>
              <c:showPercent val="0"/>
              <c:showBubbleSize val="0"/>
            </c:dLbl>
            <c:dLbl>
              <c:idx val="1"/>
              <c:layout/>
              <c:tx>
                <c:rich>
                  <a:bodyPr/>
                  <a:lstStyle/>
                  <a:p>
                    <a:r>
                      <a:rPr lang="en-US"/>
                      <a:t>4%</a:t>
                    </a:r>
                  </a:p>
                </c:rich>
              </c:tx>
              <c:showLegendKey val="0"/>
              <c:showVal val="1"/>
              <c:showCatName val="0"/>
              <c:showSerName val="0"/>
              <c:showPercent val="0"/>
              <c:showBubbleSize val="0"/>
            </c:dLbl>
            <c:dLbl>
              <c:idx val="2"/>
              <c:layout/>
              <c:tx>
                <c:rich>
                  <a:bodyPr/>
                  <a:lstStyle/>
                  <a:p>
                    <a:r>
                      <a:rPr lang="en-US"/>
                      <a:t>15%</a:t>
                    </a:r>
                  </a:p>
                </c:rich>
              </c:tx>
              <c:showLegendKey val="0"/>
              <c:showVal val="1"/>
              <c:showCatName val="0"/>
              <c:showSerName val="0"/>
              <c:showPercent val="0"/>
              <c:showBubbleSize val="0"/>
            </c:dLbl>
            <c:dLbl>
              <c:idx val="3"/>
              <c:layout/>
              <c:tx>
                <c:rich>
                  <a:bodyPr/>
                  <a:lstStyle/>
                  <a:p>
                    <a:r>
                      <a:rPr lang="en-US"/>
                      <a:t>1%</a:t>
                    </a:r>
                  </a:p>
                </c:rich>
              </c:tx>
              <c:showLegendKey val="0"/>
              <c:showVal val="1"/>
              <c:showCatName val="0"/>
              <c:showSerName val="0"/>
              <c:showPercent val="0"/>
              <c:showBubbleSize val="0"/>
            </c:dLbl>
            <c:dLbl>
              <c:idx val="4"/>
              <c:layout/>
              <c:tx>
                <c:rich>
                  <a:bodyPr/>
                  <a:lstStyle/>
                  <a:p>
                    <a:r>
                      <a:rPr lang="en-US"/>
                      <a:t>1%</a:t>
                    </a:r>
                  </a:p>
                </c:rich>
              </c:tx>
              <c:showLegendKey val="0"/>
              <c:showVal val="1"/>
              <c:showCatName val="0"/>
              <c:showSerName val="0"/>
              <c:showPercent val="0"/>
              <c:showBubbleSize val="0"/>
            </c:dLbl>
            <c:dLbl>
              <c:idx val="5"/>
              <c:layout/>
              <c:tx>
                <c:rich>
                  <a:bodyPr/>
                  <a:lstStyle/>
                  <a:p>
                    <a:r>
                      <a:rPr lang="en-US"/>
                      <a:t>3%</a:t>
                    </a:r>
                  </a:p>
                </c:rich>
              </c:tx>
              <c:showLegendKey val="0"/>
              <c:showVal val="1"/>
              <c:showCatName val="0"/>
              <c:showSerName val="0"/>
              <c:showPercent val="0"/>
              <c:showBubbleSize val="0"/>
            </c:dLbl>
            <c:txPr>
              <a:bodyPr/>
              <a:lstStyle/>
              <a:p>
                <a:pPr>
                  <a:defRPr sz="1100">
                    <a:latin typeface="Times New Roman" panose="02020603050405020304" pitchFamily="18" charset="0"/>
                    <a:cs typeface="Times New Roman" panose="02020603050405020304" pitchFamily="18" charset="0"/>
                  </a:defRPr>
                </a:pPr>
                <a:endParaRPr lang="fr-FR"/>
              </a:p>
            </c:txPr>
            <c:showLegendKey val="0"/>
            <c:showVal val="1"/>
            <c:showCatName val="0"/>
            <c:showSerName val="0"/>
            <c:showPercent val="0"/>
            <c:showBubbleSize val="0"/>
            <c:showLeaderLines val="0"/>
          </c:dLbls>
          <c:cat>
            <c:multiLvlStrRef>
              <c:f>'Figure 3'!$B$2:$G$3</c:f>
              <c:multiLvlStrCache>
                <c:ptCount val="6"/>
                <c:lvl>
                  <c:pt idx="0">
                    <c:v>Groupe de référence</c:v>
                  </c:pt>
                  <c:pt idx="1">
                    <c:v>VIH infectées avant l'arrivée en France</c:v>
                  </c:pt>
                  <c:pt idx="2">
                    <c:v>VIH infectées après l'arrivée en France</c:v>
                  </c:pt>
                  <c:pt idx="3">
                    <c:v>Groupe de référence</c:v>
                  </c:pt>
                  <c:pt idx="4">
                    <c:v>VIH infectés avant l'arrivée en France</c:v>
                  </c:pt>
                  <c:pt idx="5">
                    <c:v>VIH infectés après l'arrivée en France</c:v>
                  </c:pt>
                </c:lvl>
                <c:lvl>
                  <c:pt idx="0">
                    <c:v>Femmes</c:v>
                  </c:pt>
                  <c:pt idx="3">
                    <c:v>Hommes</c:v>
                  </c:pt>
                </c:lvl>
              </c:multiLvlStrCache>
            </c:multiLvlStrRef>
          </c:cat>
          <c:val>
            <c:numRef>
              <c:f>'Figure 3'!$B$4:$G$4</c:f>
              <c:numCache>
                <c:formatCode>0</c:formatCode>
                <c:ptCount val="6"/>
                <c:pt idx="0">
                  <c:v>4</c:v>
                </c:pt>
                <c:pt idx="1">
                  <c:v>4</c:v>
                </c:pt>
                <c:pt idx="2">
                  <c:v>15</c:v>
                </c:pt>
                <c:pt idx="3">
                  <c:v>1</c:v>
                </c:pt>
                <c:pt idx="4">
                  <c:v>1</c:v>
                </c:pt>
                <c:pt idx="5">
                  <c:v>3</c:v>
                </c:pt>
              </c:numCache>
            </c:numRef>
          </c:val>
        </c:ser>
        <c:dLbls>
          <c:showLegendKey val="0"/>
          <c:showVal val="1"/>
          <c:showCatName val="0"/>
          <c:showSerName val="0"/>
          <c:showPercent val="0"/>
          <c:showBubbleSize val="0"/>
        </c:dLbls>
        <c:gapWidth val="75"/>
        <c:axId val="172843008"/>
        <c:axId val="172845696"/>
      </c:barChart>
      <c:catAx>
        <c:axId val="172843008"/>
        <c:scaling>
          <c:orientation val="minMax"/>
        </c:scaling>
        <c:delete val="0"/>
        <c:axPos val="b"/>
        <c:majorTickMark val="none"/>
        <c:minorTickMark val="none"/>
        <c:tickLblPos val="nextTo"/>
        <c:txPr>
          <a:bodyPr/>
          <a:lstStyle/>
          <a:p>
            <a:pPr>
              <a:defRPr sz="1100">
                <a:latin typeface="Times New Roman" panose="02020603050405020304" pitchFamily="18" charset="0"/>
                <a:cs typeface="Times New Roman" panose="02020603050405020304" pitchFamily="18" charset="0"/>
              </a:defRPr>
            </a:pPr>
            <a:endParaRPr lang="fr-FR"/>
          </a:p>
        </c:txPr>
        <c:crossAx val="172845696"/>
        <c:crossesAt val="0"/>
        <c:auto val="1"/>
        <c:lblAlgn val="ctr"/>
        <c:lblOffset val="100"/>
        <c:noMultiLvlLbl val="0"/>
      </c:catAx>
      <c:valAx>
        <c:axId val="172845696"/>
        <c:scaling>
          <c:orientation val="minMax"/>
          <c:max val="16"/>
          <c:min val="0"/>
        </c:scaling>
        <c:delete val="1"/>
        <c:axPos val="l"/>
        <c:numFmt formatCode="0" sourceLinked="0"/>
        <c:majorTickMark val="none"/>
        <c:minorTickMark val="none"/>
        <c:tickLblPos val="nextTo"/>
        <c:crossAx val="172843008"/>
        <c:crosses val="autoZero"/>
        <c:crossBetween val="between"/>
        <c:majorUnit val="4"/>
        <c:minorUnit val="0.4"/>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219075</xdr:colOff>
      <xdr:row>3</xdr:row>
      <xdr:rowOff>169860</xdr:rowOff>
    </xdr:from>
    <xdr:to>
      <xdr:col>19</xdr:col>
      <xdr:colOff>212725</xdr:colOff>
      <xdr:row>32</xdr:row>
      <xdr:rowOff>60324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33</xdr:row>
      <xdr:rowOff>63500</xdr:rowOff>
    </xdr:from>
    <xdr:to>
      <xdr:col>13</xdr:col>
      <xdr:colOff>536122</xdr:colOff>
      <xdr:row>61</xdr:row>
      <xdr:rowOff>155410</xdr:rowOff>
    </xdr:to>
    <xdr:pic>
      <xdr:nvPicPr>
        <xdr:cNvPr id="18" name="Image 17"/>
        <xdr:cNvPicPr>
          <a:picLocks noChangeAspect="1"/>
        </xdr:cNvPicPr>
      </xdr:nvPicPr>
      <xdr:blipFill>
        <a:blip xmlns:r="http://schemas.openxmlformats.org/officeDocument/2006/relationships" r:embed="rId2"/>
        <a:stretch>
          <a:fillRect/>
        </a:stretch>
      </xdr:blipFill>
      <xdr:spPr>
        <a:xfrm>
          <a:off x="7620000" y="7112000"/>
          <a:ext cx="9912955" cy="54259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28439</xdr:colOff>
      <xdr:row>28</xdr:row>
      <xdr:rowOff>121227</xdr:rowOff>
    </xdr:from>
    <xdr:to>
      <xdr:col>6</xdr:col>
      <xdr:colOff>761134</xdr:colOff>
      <xdr:row>59</xdr:row>
      <xdr:rowOff>23668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27841</xdr:colOff>
      <xdr:row>60</xdr:row>
      <xdr:rowOff>10259</xdr:rowOff>
    </xdr:from>
    <xdr:to>
      <xdr:col>5</xdr:col>
      <xdr:colOff>494308</xdr:colOff>
      <xdr:row>93</xdr:row>
      <xdr:rowOff>179983</xdr:rowOff>
    </xdr:to>
    <xdr:pic>
      <xdr:nvPicPr>
        <xdr:cNvPr id="7" name="Image 6"/>
        <xdr:cNvPicPr>
          <a:picLocks noChangeAspect="1"/>
        </xdr:cNvPicPr>
      </xdr:nvPicPr>
      <xdr:blipFill>
        <a:blip xmlns:r="http://schemas.openxmlformats.org/officeDocument/2006/relationships" r:embed="rId2"/>
        <a:stretch>
          <a:fillRect/>
        </a:stretch>
      </xdr:blipFill>
      <xdr:spPr>
        <a:xfrm rot="5400000">
          <a:off x="2514600" y="11782425"/>
          <a:ext cx="6456224" cy="5809992"/>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0.1256</cdr:x>
      <cdr:y>0.28327</cdr:y>
    </cdr:from>
    <cdr:to>
      <cdr:x>0.9718</cdr:x>
      <cdr:y>0.28344</cdr:y>
    </cdr:to>
    <cdr:cxnSp macro="">
      <cdr:nvCxnSpPr>
        <cdr:cNvPr id="5" name="Connecteur droit 4"/>
        <cdr:cNvCxnSpPr/>
      </cdr:nvCxnSpPr>
      <cdr:spPr>
        <a:xfrm xmlns:a="http://schemas.openxmlformats.org/drawingml/2006/main" flipV="1">
          <a:off x="809851" y="1645228"/>
          <a:ext cx="5456003" cy="985"/>
        </a:xfrm>
        <a:prstGeom xmlns:a="http://schemas.openxmlformats.org/drawingml/2006/main" prst="line">
          <a:avLst/>
        </a:prstGeom>
        <a:ln xmlns:a="http://schemas.openxmlformats.org/drawingml/2006/main" w="190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1</xdr:col>
      <xdr:colOff>22224</xdr:colOff>
      <xdr:row>5</xdr:row>
      <xdr:rowOff>138111</xdr:rowOff>
    </xdr:from>
    <xdr:to>
      <xdr:col>7</xdr:col>
      <xdr:colOff>22224</xdr:colOff>
      <xdr:row>27</xdr:row>
      <xdr:rowOff>28574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0.75543</cdr:y>
    </cdr:from>
    <cdr:to>
      <cdr:x>1</cdr:x>
      <cdr:y>1</cdr:y>
    </cdr:to>
    <cdr:sp macro="" textlink="">
      <cdr:nvSpPr>
        <cdr:cNvPr id="2" name="ZoneTexte 1"/>
        <cdr:cNvSpPr txBox="1"/>
      </cdr:nvSpPr>
      <cdr:spPr>
        <a:xfrm xmlns:a="http://schemas.openxmlformats.org/drawingml/2006/main">
          <a:off x="0" y="2072298"/>
          <a:ext cx="4572000" cy="670902"/>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fr-FR" sz="900" i="1" baseline="0">
              <a:effectLst/>
              <a:latin typeface="Times New Roman" panose="02020603050405020304" pitchFamily="18" charset="0"/>
              <a:ea typeface="+mn-ea"/>
              <a:cs typeface="Times New Roman" panose="02020603050405020304" pitchFamily="18" charset="0"/>
            </a:rPr>
            <a:t>Champ : </a:t>
          </a:r>
          <a:r>
            <a:rPr lang="fr-FR" sz="900" b="0" i="0" baseline="0">
              <a:effectLst/>
              <a:latin typeface="Times New Roman" panose="02020603050405020304" pitchFamily="18" charset="0"/>
              <a:ea typeface="+mn-ea"/>
              <a:cs typeface="Times New Roman" panose="02020603050405020304" pitchFamily="18" charset="0"/>
            </a:rPr>
            <a:t>Personnes enquêtées du groupe de référence et du groupe VIH</a:t>
          </a:r>
          <a:r>
            <a:rPr lang="fr-FR" sz="900" baseline="0">
              <a:effectLst/>
              <a:latin typeface="Times New Roman" panose="02020603050405020304" pitchFamily="18" charset="0"/>
              <a:ea typeface="+mn-ea"/>
              <a:cs typeface="Times New Roman" panose="02020603050405020304" pitchFamily="18" charset="0"/>
            </a:rPr>
            <a:t>. </a:t>
          </a:r>
          <a:r>
            <a:rPr lang="fr-FR" sz="900" i="1" baseline="0">
              <a:effectLst/>
              <a:latin typeface="Times New Roman" panose="02020603050405020304" pitchFamily="18" charset="0"/>
              <a:ea typeface="+mn-ea"/>
              <a:cs typeface="Times New Roman" panose="02020603050405020304" pitchFamily="18" charset="0"/>
            </a:rPr>
            <a:t>Note : </a:t>
          </a:r>
          <a:r>
            <a:rPr lang="fr-FR" sz="900" baseline="0">
              <a:effectLst/>
              <a:latin typeface="Times New Roman" panose="02020603050405020304" pitchFamily="18" charset="0"/>
              <a:ea typeface="+mn-ea"/>
              <a:cs typeface="Times New Roman" panose="02020603050405020304" pitchFamily="18" charset="0"/>
            </a:rPr>
            <a:t>Le détail des effectifs et des valeurs représentés sur ce graphique est sur le site http://ceped.org/parcours/annexes-chapitre_06</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fr-FR" sz="900" baseline="0">
              <a:effectLst/>
              <a:latin typeface="Times New Roman" panose="02020603050405020304" pitchFamily="18" charset="0"/>
              <a:ea typeface="+mn-ea"/>
              <a:cs typeface="Times New Roman" panose="02020603050405020304" pitchFamily="18" charset="0"/>
            </a:rPr>
            <a:t>. </a:t>
          </a:r>
          <a:r>
            <a:rPr lang="fr-FR" sz="900" i="1">
              <a:latin typeface="Times New Roman" panose="02020603050405020304" pitchFamily="18" charset="0"/>
              <a:cs typeface="Times New Roman" panose="02020603050405020304" pitchFamily="18" charset="0"/>
            </a:rPr>
            <a:t>Lecture : </a:t>
          </a:r>
          <a:r>
            <a:rPr lang="fr-FR" sz="900" i="0">
              <a:latin typeface="Times New Roman" panose="02020603050405020304" pitchFamily="18" charset="0"/>
              <a:cs typeface="Times New Roman" panose="02020603050405020304" pitchFamily="18" charset="0"/>
            </a:rPr>
            <a:t>15</a:t>
          </a:r>
          <a:r>
            <a:rPr lang="fr-FR" sz="900">
              <a:latin typeface="Times New Roman" panose="02020603050405020304" pitchFamily="18" charset="0"/>
              <a:cs typeface="Times New Roman" panose="02020603050405020304" pitchFamily="18" charset="0"/>
            </a:rPr>
            <a:t>%</a:t>
          </a:r>
          <a:r>
            <a:rPr lang="fr-FR" sz="900" baseline="0">
              <a:latin typeface="Times New Roman" panose="02020603050405020304" pitchFamily="18" charset="0"/>
              <a:cs typeface="Times New Roman" panose="02020603050405020304" pitchFamily="18" charset="0"/>
            </a:rPr>
            <a:t> des femmes infectées par le VIH aprés leur arrivée en France ont subi un rapport sexuel imposé/non-consenti aprés l'âge de 15 ans, aprés la migration. </a:t>
          </a:r>
          <a:r>
            <a:rPr lang="fr-FR" sz="900" i="1" baseline="0">
              <a:latin typeface="Times New Roman" panose="02020603050405020304" pitchFamily="18" charset="0"/>
              <a:cs typeface="Times New Roman" panose="02020603050405020304" pitchFamily="18" charset="0"/>
            </a:rPr>
            <a:t>Source : </a:t>
          </a:r>
          <a:r>
            <a:rPr lang="fr-FR" sz="900" baseline="0">
              <a:latin typeface="Times New Roman" panose="02020603050405020304" pitchFamily="18" charset="0"/>
              <a:cs typeface="Times New Roman" panose="02020603050405020304" pitchFamily="18" charset="0"/>
            </a:rPr>
            <a:t>Enquête ANRS-Parcours 2012-2013</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G1"/>
    </sheetView>
  </sheetViews>
  <sheetFormatPr baseColWidth="10" defaultRowHeight="15" x14ac:dyDescent="0.25"/>
  <cols>
    <col min="1" max="1" width="28.7109375" style="1" customWidth="1"/>
    <col min="2" max="2" width="24.28515625" style="1" customWidth="1"/>
    <col min="3" max="3" width="18.5703125" style="1" customWidth="1"/>
    <col min="4" max="4" width="5.28515625" style="1" customWidth="1"/>
    <col min="5" max="5" width="26.28515625" style="1" customWidth="1"/>
    <col min="6" max="6" width="16.85546875" style="1" customWidth="1"/>
    <col min="7" max="7" width="4.7109375" style="1" customWidth="1"/>
    <col min="8" max="8" width="5.7109375" style="1" hidden="1" customWidth="1"/>
    <col min="9" max="9" width="11.42578125" style="1" hidden="1" customWidth="1"/>
    <col min="10" max="16384" width="11.42578125" style="1"/>
  </cols>
  <sheetData>
    <row r="1" spans="1:9" ht="32.25" customHeight="1" x14ac:dyDescent="0.25">
      <c r="A1" s="79" t="s">
        <v>55</v>
      </c>
      <c r="B1" s="80"/>
      <c r="C1" s="80"/>
      <c r="D1" s="80"/>
      <c r="E1" s="80"/>
      <c r="F1" s="80"/>
      <c r="G1" s="80"/>
    </row>
    <row r="2" spans="1:9" ht="16.5" x14ac:dyDescent="0.25">
      <c r="A2" s="12"/>
      <c r="B2" s="68" t="s">
        <v>9</v>
      </c>
      <c r="C2" s="69"/>
      <c r="D2" s="69"/>
      <c r="E2" s="70" t="s">
        <v>10</v>
      </c>
      <c r="F2" s="70"/>
      <c r="G2" s="70"/>
    </row>
    <row r="3" spans="1:9" ht="44.25" customHeight="1" x14ac:dyDescent="0.25">
      <c r="A3" s="13"/>
      <c r="B3" s="52" t="s">
        <v>51</v>
      </c>
      <c r="C3" s="49" t="s">
        <v>52</v>
      </c>
      <c r="D3" s="49" t="s">
        <v>50</v>
      </c>
      <c r="E3" s="49" t="s">
        <v>53</v>
      </c>
      <c r="F3" s="49" t="s">
        <v>54</v>
      </c>
      <c r="G3" s="49" t="s">
        <v>50</v>
      </c>
    </row>
    <row r="4" spans="1:9" ht="16.5" x14ac:dyDescent="0.25">
      <c r="A4" s="2"/>
      <c r="B4" s="38" t="s">
        <v>7</v>
      </c>
      <c r="C4" s="38" t="s">
        <v>7</v>
      </c>
      <c r="D4" s="37"/>
      <c r="E4" s="36" t="s">
        <v>7</v>
      </c>
      <c r="F4" s="36" t="s">
        <v>7</v>
      </c>
      <c r="G4" s="6"/>
    </row>
    <row r="5" spans="1:9" ht="16.5" x14ac:dyDescent="0.25">
      <c r="A5" s="7" t="s">
        <v>1</v>
      </c>
      <c r="B5" s="8">
        <v>18.399999999999999</v>
      </c>
      <c r="C5" s="8">
        <v>20.5</v>
      </c>
      <c r="D5" s="3" t="s">
        <v>0</v>
      </c>
      <c r="E5" s="9">
        <v>2.7</v>
      </c>
      <c r="F5" s="9">
        <v>6.1</v>
      </c>
      <c r="G5" s="4" t="s">
        <v>0</v>
      </c>
    </row>
    <row r="6" spans="1:9" ht="16.5" x14ac:dyDescent="0.25">
      <c r="A6" s="7" t="s">
        <v>4</v>
      </c>
      <c r="B6" s="9">
        <v>3.7</v>
      </c>
      <c r="C6" s="9">
        <v>3.5</v>
      </c>
      <c r="D6" s="3" t="s">
        <v>0</v>
      </c>
      <c r="E6" s="9">
        <v>0</v>
      </c>
      <c r="F6" s="9">
        <v>1.1000000000000001</v>
      </c>
      <c r="G6" s="54" t="s">
        <v>0</v>
      </c>
    </row>
    <row r="7" spans="1:9" ht="16.5" x14ac:dyDescent="0.25">
      <c r="A7" s="7" t="s">
        <v>5</v>
      </c>
      <c r="B7" s="9">
        <v>14.8</v>
      </c>
      <c r="C7" s="9">
        <v>17.100000000000001</v>
      </c>
      <c r="D7" s="3" t="s">
        <v>0</v>
      </c>
      <c r="E7" s="9">
        <v>2.7</v>
      </c>
      <c r="F7" s="53">
        <v>5.0999999999999996</v>
      </c>
      <c r="G7" s="5" t="s">
        <v>0</v>
      </c>
    </row>
    <row r="8" spans="1:9" ht="16.5" x14ac:dyDescent="0.25">
      <c r="A8" s="7" t="s">
        <v>2</v>
      </c>
      <c r="B8" s="9">
        <v>14.9</v>
      </c>
      <c r="C8" s="9">
        <v>14</v>
      </c>
      <c r="D8" s="3" t="s">
        <v>0</v>
      </c>
      <c r="E8" s="8">
        <v>1.9</v>
      </c>
      <c r="F8" s="9">
        <v>4.7</v>
      </c>
      <c r="G8" s="54" t="s">
        <v>0</v>
      </c>
    </row>
    <row r="9" spans="1:9" ht="16.5" x14ac:dyDescent="0.25">
      <c r="A9" s="7" t="s">
        <v>3</v>
      </c>
      <c r="B9" s="9">
        <v>3.5</v>
      </c>
      <c r="C9" s="9">
        <v>7.3</v>
      </c>
      <c r="D9" s="11" t="s">
        <v>6</v>
      </c>
      <c r="E9" s="10">
        <v>0.7</v>
      </c>
      <c r="F9" s="53">
        <v>1.5</v>
      </c>
      <c r="G9" s="5" t="s">
        <v>0</v>
      </c>
    </row>
    <row r="10" spans="1:9" ht="37.5" customHeight="1" x14ac:dyDescent="0.25">
      <c r="A10" s="66" t="s">
        <v>60</v>
      </c>
      <c r="B10" s="67"/>
      <c r="C10" s="67"/>
      <c r="D10" s="67"/>
      <c r="E10" s="67"/>
      <c r="F10" s="67"/>
      <c r="G10" s="67"/>
      <c r="H10" s="67"/>
      <c r="I10" s="67"/>
    </row>
  </sheetData>
  <mergeCells count="4">
    <mergeCell ref="A10:I10"/>
    <mergeCell ref="B2:D2"/>
    <mergeCell ref="E2:G2"/>
    <mergeCell ref="A1:G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opLeftCell="E37" zoomScaleNormal="100" workbookViewId="0">
      <selection activeCell="L64" sqref="L64"/>
    </sheetView>
  </sheetViews>
  <sheetFormatPr baseColWidth="10" defaultRowHeight="15" x14ac:dyDescent="0.25"/>
  <cols>
    <col min="1" max="11" width="11.42578125" style="35"/>
    <col min="12" max="12" width="117.7109375" style="35" customWidth="1"/>
    <col min="13" max="16384" width="11.42578125" style="35"/>
  </cols>
  <sheetData>
    <row r="1" spans="1:20" ht="23.25" customHeight="1" x14ac:dyDescent="0.25">
      <c r="A1" s="50" t="s">
        <v>57</v>
      </c>
      <c r="B1" s="51"/>
      <c r="C1" s="51"/>
      <c r="D1" s="51"/>
      <c r="E1" s="51"/>
      <c r="F1" s="51"/>
      <c r="G1" s="51"/>
      <c r="H1" s="1"/>
      <c r="I1" s="1"/>
      <c r="J1" s="1"/>
      <c r="K1" s="1"/>
      <c r="L1" s="1"/>
      <c r="M1" s="1"/>
      <c r="N1" s="50"/>
      <c r="O1" s="51"/>
      <c r="P1" s="51"/>
      <c r="Q1" s="51"/>
      <c r="R1" s="51"/>
      <c r="S1" s="51"/>
      <c r="T1" s="51"/>
    </row>
    <row r="2" spans="1:20" x14ac:dyDescent="0.25">
      <c r="D2" s="35" t="s">
        <v>48</v>
      </c>
      <c r="F2" s="35" t="s">
        <v>8</v>
      </c>
    </row>
    <row r="3" spans="1:20" ht="15" customHeight="1" x14ac:dyDescent="0.25">
      <c r="D3" s="35" t="s">
        <v>47</v>
      </c>
      <c r="F3" s="35" t="s">
        <v>47</v>
      </c>
    </row>
    <row r="6" spans="1:20" x14ac:dyDescent="0.25">
      <c r="A6" s="48">
        <v>1</v>
      </c>
      <c r="B6" s="47" t="s">
        <v>46</v>
      </c>
      <c r="C6" s="35">
        <v>1</v>
      </c>
      <c r="D6" s="35">
        <v>0</v>
      </c>
      <c r="F6" s="35">
        <v>0</v>
      </c>
    </row>
    <row r="7" spans="1:20" x14ac:dyDescent="0.25">
      <c r="A7" s="48">
        <v>2</v>
      </c>
      <c r="B7" s="47"/>
      <c r="C7" s="35">
        <v>2</v>
      </c>
      <c r="D7" s="35">
        <v>0</v>
      </c>
      <c r="F7" s="35">
        <v>0</v>
      </c>
    </row>
    <row r="8" spans="1:20" x14ac:dyDescent="0.25">
      <c r="A8" s="48">
        <v>3</v>
      </c>
      <c r="B8" s="47"/>
      <c r="C8" s="35">
        <v>3</v>
      </c>
      <c r="D8" s="35">
        <v>0</v>
      </c>
      <c r="F8" s="35">
        <v>0</v>
      </c>
    </row>
    <row r="9" spans="1:20" x14ac:dyDescent="0.25">
      <c r="A9" s="48">
        <v>4</v>
      </c>
      <c r="B9" s="47"/>
      <c r="C9" s="35">
        <v>4</v>
      </c>
      <c r="D9" s="35">
        <v>0</v>
      </c>
      <c r="F9" s="35">
        <v>0</v>
      </c>
    </row>
    <row r="10" spans="1:20" x14ac:dyDescent="0.25">
      <c r="A10" s="48">
        <v>5</v>
      </c>
      <c r="B10" s="47"/>
      <c r="C10" s="35">
        <v>5</v>
      </c>
      <c r="D10" s="35">
        <v>0</v>
      </c>
      <c r="F10" s="35">
        <v>0</v>
      </c>
    </row>
    <row r="11" spans="1:20" x14ac:dyDescent="0.25">
      <c r="A11" s="48">
        <v>6</v>
      </c>
      <c r="B11" s="47"/>
      <c r="C11" s="35">
        <v>6</v>
      </c>
      <c r="D11" s="35">
        <v>0</v>
      </c>
      <c r="F11" s="35">
        <v>0</v>
      </c>
    </row>
    <row r="12" spans="1:20" x14ac:dyDescent="0.25">
      <c r="A12" s="48">
        <v>7</v>
      </c>
      <c r="B12" s="47"/>
      <c r="C12" s="35">
        <v>7</v>
      </c>
      <c r="D12" s="35">
        <v>0</v>
      </c>
      <c r="F12" s="35">
        <v>0.3</v>
      </c>
    </row>
    <row r="13" spans="1:20" x14ac:dyDescent="0.25">
      <c r="A13" s="48">
        <v>8</v>
      </c>
      <c r="B13" s="47"/>
      <c r="C13" s="35">
        <v>8</v>
      </c>
      <c r="D13" s="35">
        <v>0</v>
      </c>
      <c r="F13" s="35">
        <v>0</v>
      </c>
    </row>
    <row r="14" spans="1:20" x14ac:dyDescent="0.25">
      <c r="A14" s="48">
        <v>9</v>
      </c>
      <c r="B14" s="47"/>
      <c r="C14" s="35">
        <v>9</v>
      </c>
      <c r="D14" s="35">
        <v>0</v>
      </c>
      <c r="F14" s="35">
        <v>0</v>
      </c>
    </row>
    <row r="15" spans="1:20" x14ac:dyDescent="0.25">
      <c r="A15" s="48">
        <v>10</v>
      </c>
      <c r="B15" s="47"/>
      <c r="C15" s="35">
        <v>10</v>
      </c>
      <c r="D15" s="35">
        <v>0.6</v>
      </c>
      <c r="F15" s="35">
        <v>0</v>
      </c>
    </row>
    <row r="16" spans="1:20" x14ac:dyDescent="0.25">
      <c r="A16" s="48">
        <v>11</v>
      </c>
      <c r="B16" s="47"/>
      <c r="C16" s="35">
        <v>11</v>
      </c>
      <c r="D16" s="35">
        <v>0.3</v>
      </c>
      <c r="F16" s="35">
        <v>0</v>
      </c>
    </row>
    <row r="17" spans="1:6" x14ac:dyDescent="0.25">
      <c r="A17" s="48">
        <v>12</v>
      </c>
      <c r="B17" s="47"/>
      <c r="C17" s="35">
        <v>12</v>
      </c>
      <c r="D17" s="35">
        <v>0.7</v>
      </c>
      <c r="F17" s="35">
        <v>0</v>
      </c>
    </row>
    <row r="18" spans="1:6" x14ac:dyDescent="0.25">
      <c r="A18" s="48">
        <v>13</v>
      </c>
      <c r="B18" s="47"/>
      <c r="C18" s="35">
        <v>13</v>
      </c>
      <c r="D18" s="35">
        <v>0.3</v>
      </c>
      <c r="F18" s="35">
        <v>0</v>
      </c>
    </row>
    <row r="19" spans="1:6" x14ac:dyDescent="0.25">
      <c r="A19" s="48">
        <v>14</v>
      </c>
      <c r="B19" s="47"/>
      <c r="C19" s="35">
        <v>14</v>
      </c>
      <c r="D19" s="35">
        <v>0</v>
      </c>
      <c r="F19" s="35">
        <v>0</v>
      </c>
    </row>
    <row r="20" spans="1:6" x14ac:dyDescent="0.25">
      <c r="A20" s="48">
        <v>15</v>
      </c>
      <c r="B20" s="47"/>
      <c r="C20" s="35">
        <v>15</v>
      </c>
      <c r="D20" s="35">
        <v>0.3</v>
      </c>
      <c r="F20" s="35">
        <v>0.2</v>
      </c>
    </row>
    <row r="21" spans="1:6" x14ac:dyDescent="0.25">
      <c r="A21" s="48">
        <v>16</v>
      </c>
      <c r="B21" s="47"/>
      <c r="C21" s="35">
        <v>16</v>
      </c>
      <c r="D21" s="35">
        <v>0</v>
      </c>
      <c r="F21" s="35">
        <v>0</v>
      </c>
    </row>
    <row r="22" spans="1:6" x14ac:dyDescent="0.25">
      <c r="A22" s="48">
        <v>17</v>
      </c>
      <c r="B22" s="47"/>
      <c r="C22" s="35">
        <v>17</v>
      </c>
      <c r="D22" s="35">
        <v>0</v>
      </c>
      <c r="F22" s="35">
        <v>0.7</v>
      </c>
    </row>
    <row r="23" spans="1:6" x14ac:dyDescent="0.25">
      <c r="A23" s="48">
        <v>18</v>
      </c>
      <c r="B23" s="47"/>
      <c r="C23" s="35">
        <v>18</v>
      </c>
      <c r="D23" s="35">
        <v>0.3</v>
      </c>
      <c r="F23" s="35">
        <v>0.2</v>
      </c>
    </row>
    <row r="24" spans="1:6" x14ac:dyDescent="0.25">
      <c r="A24" s="48">
        <v>19</v>
      </c>
      <c r="B24" s="47"/>
      <c r="C24" s="35">
        <v>19</v>
      </c>
      <c r="D24" s="35">
        <v>0.2</v>
      </c>
      <c r="F24" s="35">
        <v>0.1</v>
      </c>
    </row>
    <row r="25" spans="1:6" x14ac:dyDescent="0.25">
      <c r="A25" s="48">
        <v>20</v>
      </c>
      <c r="B25" s="47" t="s">
        <v>45</v>
      </c>
      <c r="C25" s="35">
        <v>1</v>
      </c>
      <c r="D25" s="35">
        <v>12.8</v>
      </c>
      <c r="F25" s="35">
        <v>12.3</v>
      </c>
    </row>
    <row r="26" spans="1:6" x14ac:dyDescent="0.25">
      <c r="A26" s="48">
        <v>21</v>
      </c>
      <c r="B26" s="47"/>
      <c r="C26" s="35">
        <v>2</v>
      </c>
      <c r="D26" s="35">
        <v>5.3</v>
      </c>
      <c r="F26" s="35">
        <v>7.2</v>
      </c>
    </row>
    <row r="27" spans="1:6" x14ac:dyDescent="0.25">
      <c r="A27" s="48">
        <v>22</v>
      </c>
      <c r="B27" s="47"/>
      <c r="C27" s="35">
        <v>3</v>
      </c>
      <c r="D27" s="35">
        <v>0.6</v>
      </c>
      <c r="F27" s="35">
        <v>4.2</v>
      </c>
    </row>
    <row r="28" spans="1:6" x14ac:dyDescent="0.25">
      <c r="A28" s="48">
        <v>23</v>
      </c>
      <c r="B28" s="47"/>
      <c r="C28" s="35">
        <v>4</v>
      </c>
      <c r="D28" s="35">
        <v>3.8</v>
      </c>
      <c r="F28" s="35">
        <v>2.7</v>
      </c>
    </row>
    <row r="29" spans="1:6" x14ac:dyDescent="0.25">
      <c r="A29" s="48">
        <v>24</v>
      </c>
      <c r="B29" s="47"/>
      <c r="C29" s="35">
        <v>5</v>
      </c>
      <c r="D29" s="35">
        <v>6.7</v>
      </c>
      <c r="F29" s="35">
        <v>0.5</v>
      </c>
    </row>
    <row r="30" spans="1:6" x14ac:dyDescent="0.25">
      <c r="A30" s="48">
        <v>25</v>
      </c>
      <c r="B30" s="47"/>
      <c r="C30" s="35">
        <v>6</v>
      </c>
      <c r="D30" s="35">
        <v>3.4</v>
      </c>
      <c r="F30" s="35">
        <v>2.2000000000000002</v>
      </c>
    </row>
    <row r="31" spans="1:6" x14ac:dyDescent="0.25">
      <c r="A31" s="48">
        <v>26</v>
      </c>
      <c r="B31" s="47"/>
      <c r="C31" s="35">
        <v>7</v>
      </c>
      <c r="D31" s="35">
        <v>3.9</v>
      </c>
      <c r="F31" s="35">
        <v>1.8</v>
      </c>
    </row>
    <row r="32" spans="1:6" x14ac:dyDescent="0.25">
      <c r="A32" s="48">
        <v>27</v>
      </c>
      <c r="B32" s="47"/>
      <c r="C32" s="35">
        <v>8</v>
      </c>
      <c r="D32" s="35">
        <v>2.9</v>
      </c>
      <c r="F32" s="35">
        <v>1.5</v>
      </c>
    </row>
    <row r="33" spans="1:6" x14ac:dyDescent="0.25">
      <c r="A33" s="48">
        <v>28</v>
      </c>
      <c r="B33" s="47"/>
      <c r="C33" s="35">
        <v>9</v>
      </c>
      <c r="D33" s="35">
        <v>2.7</v>
      </c>
      <c r="F33" s="35">
        <v>1.9</v>
      </c>
    </row>
    <row r="34" spans="1:6" x14ac:dyDescent="0.25">
      <c r="A34" s="48">
        <v>29</v>
      </c>
      <c r="B34" s="47"/>
      <c r="C34" s="35">
        <v>10</v>
      </c>
      <c r="D34" s="35">
        <v>1.1000000000000001</v>
      </c>
      <c r="F34" s="35">
        <v>0</v>
      </c>
    </row>
    <row r="35" spans="1:6" x14ac:dyDescent="0.25">
      <c r="A35" s="48">
        <v>30</v>
      </c>
      <c r="B35" s="47"/>
      <c r="C35" s="35">
        <v>11</v>
      </c>
      <c r="D35" s="35">
        <v>3.2</v>
      </c>
      <c r="F35" s="35">
        <v>1.4</v>
      </c>
    </row>
    <row r="36" spans="1:6" x14ac:dyDescent="0.25">
      <c r="A36" s="48">
        <v>31</v>
      </c>
      <c r="B36" s="47"/>
      <c r="C36" s="35">
        <v>12</v>
      </c>
      <c r="D36" s="35">
        <v>2.6</v>
      </c>
      <c r="F36" s="35">
        <v>1.3</v>
      </c>
    </row>
    <row r="37" spans="1:6" x14ac:dyDescent="0.25">
      <c r="A37" s="48">
        <v>32</v>
      </c>
      <c r="B37" s="47"/>
      <c r="C37" s="35">
        <v>13</v>
      </c>
      <c r="D37" s="35">
        <v>2.6</v>
      </c>
      <c r="F37" s="35">
        <v>1.8</v>
      </c>
    </row>
    <row r="38" spans="1:6" x14ac:dyDescent="0.25">
      <c r="A38" s="48">
        <v>33</v>
      </c>
      <c r="B38" s="47"/>
      <c r="C38" s="35">
        <v>14</v>
      </c>
      <c r="D38" s="35">
        <v>3</v>
      </c>
      <c r="F38" s="35">
        <v>0.5</v>
      </c>
    </row>
    <row r="39" spans="1:6" x14ac:dyDescent="0.25">
      <c r="A39" s="48">
        <v>34</v>
      </c>
      <c r="B39" s="47"/>
      <c r="C39" s="35">
        <v>15</v>
      </c>
      <c r="D39" s="35">
        <v>3.8</v>
      </c>
      <c r="F39" s="35">
        <v>0.3</v>
      </c>
    </row>
    <row r="40" spans="1:6" x14ac:dyDescent="0.25">
      <c r="A40" s="48">
        <v>35</v>
      </c>
      <c r="B40" s="47"/>
      <c r="C40" s="35">
        <v>16</v>
      </c>
      <c r="D40" s="35">
        <v>2.8</v>
      </c>
      <c r="F40" s="35">
        <v>0.4</v>
      </c>
    </row>
    <row r="41" spans="1:6" x14ac:dyDescent="0.25">
      <c r="A41" s="48">
        <v>36</v>
      </c>
      <c r="B41" s="47"/>
      <c r="C41" s="35">
        <v>17</v>
      </c>
      <c r="D41" s="35">
        <v>2.1</v>
      </c>
      <c r="F41" s="35">
        <v>1.2</v>
      </c>
    </row>
    <row r="42" spans="1:6" x14ac:dyDescent="0.25">
      <c r="A42" s="48">
        <v>37</v>
      </c>
      <c r="B42" s="47"/>
      <c r="C42" s="35">
        <v>18</v>
      </c>
      <c r="D42" s="35">
        <v>2.5</v>
      </c>
      <c r="F42" s="35">
        <v>0.6</v>
      </c>
    </row>
    <row r="43" spans="1:6" x14ac:dyDescent="0.25">
      <c r="A43" s="48">
        <v>38</v>
      </c>
      <c r="B43" s="47"/>
      <c r="C43" s="35">
        <v>19</v>
      </c>
      <c r="D43" s="35">
        <v>4.8</v>
      </c>
      <c r="F43" s="35">
        <v>2</v>
      </c>
    </row>
    <row r="44" spans="1:6" x14ac:dyDescent="0.25">
      <c r="A44" s="48">
        <v>39</v>
      </c>
      <c r="B44" s="47" t="s">
        <v>44</v>
      </c>
      <c r="C44" s="35">
        <v>1</v>
      </c>
      <c r="D44" s="35">
        <v>0</v>
      </c>
      <c r="F44" s="35">
        <v>1.9</v>
      </c>
    </row>
    <row r="45" spans="1:6" x14ac:dyDescent="0.25">
      <c r="A45" s="48">
        <v>40</v>
      </c>
      <c r="B45" s="47"/>
      <c r="C45" s="35">
        <v>2</v>
      </c>
      <c r="D45" s="35">
        <v>0</v>
      </c>
      <c r="F45" s="35">
        <v>0.8</v>
      </c>
    </row>
    <row r="46" spans="1:6" x14ac:dyDescent="0.25">
      <c r="A46" s="48">
        <v>41</v>
      </c>
      <c r="B46" s="47"/>
      <c r="C46" s="35">
        <v>3</v>
      </c>
      <c r="D46" s="35">
        <v>0.6</v>
      </c>
      <c r="F46" s="35">
        <v>2.2000000000000002</v>
      </c>
    </row>
    <row r="47" spans="1:6" x14ac:dyDescent="0.25">
      <c r="A47" s="48">
        <v>42</v>
      </c>
      <c r="B47" s="47"/>
      <c r="C47" s="35">
        <v>4</v>
      </c>
      <c r="D47" s="35">
        <v>0.5</v>
      </c>
      <c r="F47" s="35">
        <v>1.2</v>
      </c>
    </row>
    <row r="48" spans="1:6" x14ac:dyDescent="0.25">
      <c r="A48" s="48">
        <v>43</v>
      </c>
      <c r="B48" s="47"/>
      <c r="C48" s="35">
        <v>5</v>
      </c>
      <c r="D48" s="35">
        <v>1.6</v>
      </c>
      <c r="F48" s="35">
        <v>1.5</v>
      </c>
    </row>
    <row r="49" spans="1:12" x14ac:dyDescent="0.25">
      <c r="A49" s="48">
        <v>44</v>
      </c>
      <c r="B49" s="47"/>
      <c r="C49" s="35">
        <v>6</v>
      </c>
      <c r="D49" s="35">
        <v>0.8</v>
      </c>
      <c r="F49" s="35">
        <v>3.1</v>
      </c>
    </row>
    <row r="50" spans="1:12" x14ac:dyDescent="0.25">
      <c r="A50" s="48">
        <v>45</v>
      </c>
      <c r="B50" s="47"/>
      <c r="C50" s="35">
        <v>7</v>
      </c>
      <c r="D50" s="35">
        <v>0</v>
      </c>
      <c r="F50" s="35">
        <v>1.4</v>
      </c>
    </row>
    <row r="51" spans="1:12" x14ac:dyDescent="0.25">
      <c r="A51" s="48">
        <v>46</v>
      </c>
      <c r="B51" s="47"/>
      <c r="C51" s="35">
        <v>8</v>
      </c>
      <c r="D51" s="35">
        <v>0</v>
      </c>
      <c r="F51" s="35">
        <v>1.3</v>
      </c>
    </row>
    <row r="52" spans="1:12" x14ac:dyDescent="0.25">
      <c r="A52" s="48">
        <v>47</v>
      </c>
      <c r="B52" s="47"/>
      <c r="C52" s="35">
        <v>9</v>
      </c>
      <c r="D52" s="35">
        <v>1.5</v>
      </c>
      <c r="F52" s="35">
        <v>1.3</v>
      </c>
    </row>
    <row r="53" spans="1:12" x14ac:dyDescent="0.25">
      <c r="A53" s="48">
        <v>48</v>
      </c>
      <c r="B53" s="47"/>
      <c r="C53" s="35">
        <v>10</v>
      </c>
      <c r="D53" s="35">
        <v>0</v>
      </c>
      <c r="F53" s="35">
        <v>0</v>
      </c>
    </row>
    <row r="54" spans="1:12" x14ac:dyDescent="0.25">
      <c r="A54" s="48">
        <v>49</v>
      </c>
      <c r="B54" s="47"/>
      <c r="C54" s="35">
        <v>11</v>
      </c>
      <c r="D54" s="35">
        <v>0</v>
      </c>
      <c r="F54" s="35">
        <v>1.9</v>
      </c>
    </row>
    <row r="55" spans="1:12" x14ac:dyDescent="0.25">
      <c r="A55" s="48">
        <v>50</v>
      </c>
      <c r="B55" s="47"/>
      <c r="C55" s="35">
        <v>12</v>
      </c>
      <c r="D55" s="35">
        <v>0</v>
      </c>
      <c r="F55" s="35">
        <v>0.9</v>
      </c>
    </row>
    <row r="56" spans="1:12" x14ac:dyDescent="0.25">
      <c r="A56" s="48">
        <v>51</v>
      </c>
      <c r="B56" s="47"/>
      <c r="C56" s="35">
        <v>13</v>
      </c>
      <c r="D56" s="35">
        <v>0</v>
      </c>
      <c r="F56" s="35">
        <v>0.3</v>
      </c>
    </row>
    <row r="57" spans="1:12" x14ac:dyDescent="0.25">
      <c r="A57" s="48">
        <v>52</v>
      </c>
      <c r="B57" s="47"/>
      <c r="C57" s="35">
        <v>14</v>
      </c>
      <c r="D57" s="35">
        <v>0</v>
      </c>
      <c r="F57" s="35">
        <v>0.3</v>
      </c>
    </row>
    <row r="58" spans="1:12" x14ac:dyDescent="0.25">
      <c r="A58" s="48">
        <v>53</v>
      </c>
      <c r="B58" s="47"/>
      <c r="C58" s="35">
        <v>15</v>
      </c>
      <c r="D58" s="35">
        <v>0.5</v>
      </c>
      <c r="F58" s="35">
        <v>0.6</v>
      </c>
    </row>
    <row r="59" spans="1:12" x14ac:dyDescent="0.25">
      <c r="A59" s="48">
        <v>54</v>
      </c>
      <c r="B59" s="47"/>
      <c r="C59" s="35">
        <v>16</v>
      </c>
      <c r="D59" s="35">
        <v>0</v>
      </c>
      <c r="F59" s="35">
        <v>0.6</v>
      </c>
    </row>
    <row r="60" spans="1:12" x14ac:dyDescent="0.25">
      <c r="A60" s="48">
        <v>55</v>
      </c>
      <c r="B60" s="47"/>
      <c r="C60" s="35">
        <v>17</v>
      </c>
      <c r="D60" s="35">
        <v>0</v>
      </c>
      <c r="F60" s="35">
        <v>0.6</v>
      </c>
    </row>
    <row r="61" spans="1:12" x14ac:dyDescent="0.25">
      <c r="A61" s="48">
        <v>56</v>
      </c>
      <c r="B61" s="47"/>
      <c r="C61" s="35">
        <v>18</v>
      </c>
      <c r="D61" s="35">
        <v>0</v>
      </c>
      <c r="F61" s="35">
        <v>0</v>
      </c>
    </row>
    <row r="62" spans="1:12" x14ac:dyDescent="0.25">
      <c r="A62" s="48">
        <v>57</v>
      </c>
      <c r="B62" s="47"/>
      <c r="C62" s="35">
        <v>19</v>
      </c>
      <c r="D62" s="35">
        <v>0</v>
      </c>
      <c r="F62" s="35">
        <v>0.3</v>
      </c>
    </row>
    <row r="63" spans="1:12" ht="63.75" x14ac:dyDescent="0.25">
      <c r="L63" s="55" t="s">
        <v>69</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topLeftCell="A85" zoomScaleNormal="100" workbookViewId="0">
      <selection activeCell="B96" sqref="B96"/>
    </sheetView>
  </sheetViews>
  <sheetFormatPr baseColWidth="10" defaultRowHeight="15" x14ac:dyDescent="0.25"/>
  <cols>
    <col min="1" max="1" width="42.140625" style="14" customWidth="1"/>
    <col min="2" max="2" width="40" style="14" customWidth="1"/>
    <col min="3" max="3" width="17.28515625" style="15" customWidth="1"/>
    <col min="4" max="7" width="11.42578125" style="15"/>
    <col min="8" max="16384" width="11.42578125" style="14"/>
  </cols>
  <sheetData>
    <row r="1" spans="1:18" ht="16.5" x14ac:dyDescent="0.25">
      <c r="A1" s="50" t="s">
        <v>56</v>
      </c>
      <c r="B1" s="51"/>
      <c r="C1" s="51"/>
      <c r="D1" s="51"/>
      <c r="E1" s="51"/>
      <c r="F1" s="51"/>
      <c r="G1" s="51"/>
    </row>
    <row r="2" spans="1:18" x14ac:dyDescent="0.25">
      <c r="A2" s="21"/>
      <c r="B2" s="21"/>
      <c r="C2" s="22" t="s">
        <v>40</v>
      </c>
      <c r="D2" s="25" t="s">
        <v>39</v>
      </c>
      <c r="E2" s="25" t="s">
        <v>38</v>
      </c>
      <c r="F2" s="22" t="s">
        <v>37</v>
      </c>
      <c r="G2" s="22" t="s">
        <v>36</v>
      </c>
      <c r="I2" s="71"/>
      <c r="J2" s="71"/>
      <c r="K2" s="71"/>
      <c r="L2" s="71"/>
      <c r="M2" s="71"/>
      <c r="N2" s="71"/>
      <c r="O2" s="71"/>
      <c r="P2" s="71"/>
      <c r="Q2" s="71"/>
      <c r="R2" s="71"/>
    </row>
    <row r="3" spans="1:18" x14ac:dyDescent="0.25">
      <c r="A3" s="72" t="s">
        <v>35</v>
      </c>
      <c r="B3" s="30" t="s">
        <v>34</v>
      </c>
      <c r="C3" s="34">
        <v>0</v>
      </c>
      <c r="D3" s="23" t="str">
        <f>"1,00"</f>
        <v>1,00</v>
      </c>
      <c r="E3" s="22">
        <v>1</v>
      </c>
      <c r="F3" s="23" t="str">
        <f>"1,00"</f>
        <v>1,00</v>
      </c>
      <c r="G3" s="39">
        <v>0</v>
      </c>
    </row>
    <row r="4" spans="1:18" x14ac:dyDescent="0.25">
      <c r="A4" s="72"/>
      <c r="B4" s="30" t="s">
        <v>33</v>
      </c>
      <c r="C4" s="34">
        <v>0.63</v>
      </c>
      <c r="D4" s="23" t="str">
        <f>"0,37"</f>
        <v>0,37</v>
      </c>
      <c r="E4" s="22">
        <v>1</v>
      </c>
      <c r="F4" s="23" t="str">
        <f>"2,73"</f>
        <v>2,73</v>
      </c>
      <c r="G4" s="39">
        <v>1.73</v>
      </c>
    </row>
    <row r="5" spans="1:18" x14ac:dyDescent="0.25">
      <c r="A5" s="72"/>
      <c r="B5" s="30" t="s">
        <v>32</v>
      </c>
      <c r="C5" s="34">
        <v>1.2</v>
      </c>
      <c r="D5" s="23" t="str">
        <f>"0,51"</f>
        <v>0,51</v>
      </c>
      <c r="E5" s="22">
        <v>1.71</v>
      </c>
      <c r="F5" s="23" t="str">
        <f>"5,74"</f>
        <v>5,74</v>
      </c>
      <c r="G5" s="39">
        <v>4.03</v>
      </c>
    </row>
    <row r="6" spans="1:18" x14ac:dyDescent="0.25">
      <c r="A6" s="57"/>
      <c r="B6" s="28"/>
      <c r="C6" s="34"/>
      <c r="D6" s="22"/>
      <c r="E6" s="22"/>
      <c r="F6" s="22"/>
      <c r="G6" s="39"/>
    </row>
    <row r="7" spans="1:18" x14ac:dyDescent="0.25">
      <c r="A7" s="58" t="s">
        <v>31</v>
      </c>
      <c r="B7" s="28" t="s">
        <v>30</v>
      </c>
      <c r="C7" s="34">
        <v>0</v>
      </c>
      <c r="D7" s="23" t="str">
        <f>"1,00"</f>
        <v>1,00</v>
      </c>
      <c r="E7" s="29">
        <v>1</v>
      </c>
      <c r="F7" s="23" t="str">
        <f>"1,00"</f>
        <v>1,00</v>
      </c>
      <c r="G7" s="39">
        <v>0</v>
      </c>
    </row>
    <row r="8" spans="1:18" x14ac:dyDescent="0.25">
      <c r="A8" s="58"/>
      <c r="B8" s="28" t="s">
        <v>29</v>
      </c>
      <c r="C8" s="34">
        <v>0.96</v>
      </c>
      <c r="D8" s="23" t="str">
        <f>"0,25"</f>
        <v>0,25</v>
      </c>
      <c r="E8" s="29">
        <v>1.21</v>
      </c>
      <c r="F8" s="23" t="str">
        <f>"5,72"</f>
        <v>5,72</v>
      </c>
      <c r="G8" s="39">
        <v>4.51</v>
      </c>
    </row>
    <row r="9" spans="1:18" x14ac:dyDescent="0.25">
      <c r="A9" s="58"/>
      <c r="B9" s="28" t="s">
        <v>28</v>
      </c>
      <c r="C9" s="34">
        <v>0.66999999999999993</v>
      </c>
      <c r="D9" s="23" t="str">
        <f>"0,28"</f>
        <v>0,28</v>
      </c>
      <c r="E9" s="29">
        <v>0.95</v>
      </c>
      <c r="F9" s="23" t="str">
        <f>"3,22"</f>
        <v>3,22</v>
      </c>
      <c r="G9" s="39">
        <v>2.2700000000000005</v>
      </c>
    </row>
    <row r="10" spans="1:18" x14ac:dyDescent="0.25">
      <c r="A10" s="58"/>
      <c r="B10" s="28" t="s">
        <v>27</v>
      </c>
      <c r="C10" s="34">
        <v>0.78</v>
      </c>
      <c r="D10" s="23" t="str">
        <f>"0,31"</f>
        <v>0,31</v>
      </c>
      <c r="E10" s="29">
        <v>1.0900000000000001</v>
      </c>
      <c r="F10" s="23" t="str">
        <f>"3,87"</f>
        <v>3,87</v>
      </c>
      <c r="G10" s="39">
        <v>2.7800000000000002</v>
      </c>
    </row>
    <row r="11" spans="1:18" x14ac:dyDescent="0.25">
      <c r="A11" s="58"/>
      <c r="B11" s="28" t="s">
        <v>26</v>
      </c>
      <c r="C11" s="34">
        <v>0.31</v>
      </c>
      <c r="D11" s="23" t="str">
        <f>"0,11"</f>
        <v>0,11</v>
      </c>
      <c r="E11" s="29">
        <v>0.42</v>
      </c>
      <c r="F11" s="23" t="str">
        <f>"1,66"</f>
        <v>1,66</v>
      </c>
      <c r="G11" s="39">
        <v>1.24</v>
      </c>
    </row>
    <row r="12" spans="1:18" x14ac:dyDescent="0.25">
      <c r="A12" s="58"/>
      <c r="B12" s="28" t="s">
        <v>25</v>
      </c>
      <c r="C12" s="34">
        <v>0.4</v>
      </c>
      <c r="D12" s="23" t="str">
        <f>"0,12"</f>
        <v>0,12</v>
      </c>
      <c r="E12" s="29">
        <v>0.52</v>
      </c>
      <c r="F12" s="23" t="str">
        <f>"2,35"</f>
        <v>2,35</v>
      </c>
      <c r="G12" s="39">
        <v>1.83</v>
      </c>
    </row>
    <row r="13" spans="1:18" x14ac:dyDescent="0.25">
      <c r="A13" s="57"/>
      <c r="B13" s="28"/>
      <c r="C13" s="34"/>
      <c r="D13" s="22"/>
      <c r="E13" s="22"/>
      <c r="F13" s="22"/>
      <c r="G13" s="39"/>
    </row>
    <row r="14" spans="1:18" x14ac:dyDescent="0.25">
      <c r="A14" s="75" t="s">
        <v>24</v>
      </c>
      <c r="B14" s="20" t="s">
        <v>23</v>
      </c>
      <c r="C14" s="34">
        <v>0</v>
      </c>
      <c r="D14" s="23" t="str">
        <f>"1,00"</f>
        <v>1,00</v>
      </c>
      <c r="E14" s="24">
        <v>1</v>
      </c>
      <c r="F14" s="23" t="str">
        <f>"1,00"</f>
        <v>1,00</v>
      </c>
      <c r="G14" s="39">
        <v>0</v>
      </c>
    </row>
    <row r="15" spans="1:18" x14ac:dyDescent="0.25">
      <c r="A15" s="75"/>
      <c r="B15" s="20" t="s">
        <v>22</v>
      </c>
      <c r="C15" s="34">
        <v>1.3399999999999999</v>
      </c>
      <c r="D15" s="23" t="str">
        <f>"0,85"</f>
        <v>0,85</v>
      </c>
      <c r="E15" s="24">
        <v>2.19</v>
      </c>
      <c r="F15" s="23" t="str">
        <f>"5,61"</f>
        <v>5,61</v>
      </c>
      <c r="G15" s="39">
        <v>3.4200000000000004</v>
      </c>
    </row>
    <row r="16" spans="1:18" x14ac:dyDescent="0.25">
      <c r="A16" s="75"/>
      <c r="B16" s="20" t="s">
        <v>21</v>
      </c>
      <c r="C16" s="34">
        <v>3.7199999999999998</v>
      </c>
      <c r="D16" s="23" t="str">
        <f>"1,70"</f>
        <v>1,70</v>
      </c>
      <c r="E16" s="24">
        <v>5.42</v>
      </c>
      <c r="F16" s="23" t="str">
        <f>"17,30"</f>
        <v>17,30</v>
      </c>
      <c r="G16" s="39">
        <v>11.88</v>
      </c>
    </row>
    <row r="17" spans="1:7" x14ac:dyDescent="0.25">
      <c r="A17" s="75"/>
      <c r="B17" s="20" t="s">
        <v>20</v>
      </c>
      <c r="C17" s="34">
        <v>1.1300000000000001</v>
      </c>
      <c r="D17" s="23" t="str">
        <f>"0,42"</f>
        <v>0,42</v>
      </c>
      <c r="E17" s="24">
        <v>1.55</v>
      </c>
      <c r="F17" s="23" t="str">
        <f>"5,66"</f>
        <v>5,66</v>
      </c>
      <c r="G17" s="39">
        <v>4.1100000000000003</v>
      </c>
    </row>
    <row r="18" spans="1:7" x14ac:dyDescent="0.25">
      <c r="A18" s="75"/>
      <c r="B18" s="20" t="s">
        <v>19</v>
      </c>
      <c r="C18" s="34">
        <v>0.74</v>
      </c>
      <c r="D18" s="23" t="str">
        <f>"0,11"</f>
        <v>0,11</v>
      </c>
      <c r="E18" s="24">
        <v>0.85</v>
      </c>
      <c r="F18" s="23" t="str">
        <f>"6,68"</f>
        <v>6,68</v>
      </c>
      <c r="G18" s="39">
        <v>5.83</v>
      </c>
    </row>
    <row r="19" spans="1:7" x14ac:dyDescent="0.25">
      <c r="A19" s="59"/>
      <c r="B19" s="20"/>
      <c r="C19" s="34"/>
      <c r="D19" s="23"/>
      <c r="E19" s="24"/>
      <c r="F19" s="23"/>
      <c r="G19" s="39"/>
    </row>
    <row r="20" spans="1:7" x14ac:dyDescent="0.25">
      <c r="A20" s="73" t="s">
        <v>18</v>
      </c>
      <c r="B20" s="27" t="s">
        <v>17</v>
      </c>
      <c r="C20" s="34">
        <v>0</v>
      </c>
      <c r="D20" s="23" t="str">
        <f>"1,00"</f>
        <v>1,00</v>
      </c>
      <c r="E20" s="24">
        <v>1</v>
      </c>
      <c r="F20" s="23" t="str">
        <f>"1,00"</f>
        <v>1,00</v>
      </c>
      <c r="G20" s="39">
        <v>0</v>
      </c>
    </row>
    <row r="21" spans="1:7" x14ac:dyDescent="0.25">
      <c r="A21" s="73"/>
      <c r="B21" s="27" t="s">
        <v>16</v>
      </c>
      <c r="C21" s="34">
        <v>1.3499999999999999</v>
      </c>
      <c r="D21" s="23" t="str">
        <f>"1,24"</f>
        <v>1,24</v>
      </c>
      <c r="E21" s="24">
        <v>2.59</v>
      </c>
      <c r="F21" s="23" t="str">
        <f>"5,40"</f>
        <v>5,40</v>
      </c>
      <c r="G21" s="39">
        <v>2.8100000000000005</v>
      </c>
    </row>
    <row r="22" spans="1:7" x14ac:dyDescent="0.25">
      <c r="A22" s="73"/>
      <c r="B22" s="27" t="s">
        <v>15</v>
      </c>
      <c r="C22" s="34">
        <v>1.8399999999999999</v>
      </c>
      <c r="D22" s="23" t="str">
        <f>"0,73"</f>
        <v>0,73</v>
      </c>
      <c r="E22" s="24">
        <v>2.57</v>
      </c>
      <c r="F22" s="23" t="str">
        <f>"9,05"</f>
        <v>9,05</v>
      </c>
      <c r="G22" s="39">
        <v>6.48</v>
      </c>
    </row>
    <row r="23" spans="1:7" x14ac:dyDescent="0.25">
      <c r="A23" s="73"/>
      <c r="B23" s="26" t="s">
        <v>14</v>
      </c>
      <c r="C23" s="34">
        <v>2.2800000000000002</v>
      </c>
      <c r="D23" s="23" t="str">
        <f>"1,65"</f>
        <v>1,65</v>
      </c>
      <c r="E23" s="24">
        <v>3.93</v>
      </c>
      <c r="F23" s="23" t="str">
        <f>"9,35"</f>
        <v>9,35</v>
      </c>
      <c r="G23" s="39">
        <v>5.42</v>
      </c>
    </row>
    <row r="24" spans="1:7" x14ac:dyDescent="0.25">
      <c r="A24" s="59"/>
      <c r="B24" s="60"/>
      <c r="C24" s="34"/>
      <c r="D24" s="24"/>
      <c r="E24" s="24"/>
      <c r="F24" s="24"/>
      <c r="G24" s="39">
        <v>0</v>
      </c>
    </row>
    <row r="25" spans="1:7" x14ac:dyDescent="0.25">
      <c r="A25" s="74" t="s">
        <v>13</v>
      </c>
      <c r="B25" s="61" t="s">
        <v>12</v>
      </c>
      <c r="C25" s="34">
        <v>0</v>
      </c>
      <c r="D25" s="23" t="str">
        <f>"1,00"</f>
        <v>1,00</v>
      </c>
      <c r="E25" s="24">
        <v>1</v>
      </c>
      <c r="F25" s="23" t="str">
        <f>"1,00"</f>
        <v>1,00</v>
      </c>
      <c r="G25" s="39">
        <v>0</v>
      </c>
    </row>
    <row r="26" spans="1:7" x14ac:dyDescent="0.25">
      <c r="A26" s="74"/>
      <c r="B26" s="61" t="s">
        <v>43</v>
      </c>
      <c r="C26" s="34">
        <v>2.63</v>
      </c>
      <c r="D26" s="23" t="str">
        <f>"1,62"</f>
        <v>1,62</v>
      </c>
      <c r="E26" s="24">
        <v>4.25</v>
      </c>
      <c r="F26" s="23" t="str">
        <f>"11,18"</f>
        <v>11,18</v>
      </c>
      <c r="G26" s="39">
        <v>6.93</v>
      </c>
    </row>
    <row r="27" spans="1:7" x14ac:dyDescent="0.25">
      <c r="A27" s="74"/>
      <c r="B27" s="61" t="s">
        <v>11</v>
      </c>
      <c r="C27" s="34">
        <v>0.86999999999999988</v>
      </c>
      <c r="D27" s="23" t="str">
        <f>"0,56"</f>
        <v>0,56</v>
      </c>
      <c r="E27" s="24">
        <v>1.43</v>
      </c>
      <c r="F27" s="23" t="str">
        <f>"3,61"</f>
        <v>3,61</v>
      </c>
      <c r="G27" s="39">
        <v>2.1799999999999997</v>
      </c>
    </row>
    <row r="28" spans="1:7" x14ac:dyDescent="0.25">
      <c r="A28" s="56"/>
      <c r="B28" s="20"/>
      <c r="C28" s="19"/>
      <c r="D28" s="19"/>
      <c r="E28" s="19"/>
      <c r="F28" s="19"/>
      <c r="G28" s="19"/>
    </row>
    <row r="29" spans="1:7" x14ac:dyDescent="0.25">
      <c r="B29" s="18"/>
      <c r="C29" s="17"/>
      <c r="D29" s="17"/>
      <c r="E29" s="17"/>
      <c r="F29" s="17"/>
      <c r="G29" s="17"/>
    </row>
    <row r="30" spans="1:7" x14ac:dyDescent="0.25">
      <c r="B30" s="18"/>
      <c r="C30" s="17"/>
      <c r="D30" s="17"/>
      <c r="E30" s="17"/>
      <c r="F30" s="17"/>
      <c r="G30" s="17"/>
    </row>
    <row r="31" spans="1:7" x14ac:dyDescent="0.25">
      <c r="B31" s="18"/>
      <c r="C31" s="17"/>
      <c r="D31" s="17"/>
      <c r="E31" s="17"/>
      <c r="F31" s="17"/>
      <c r="G31" s="17"/>
    </row>
    <row r="32" spans="1:7" x14ac:dyDescent="0.25">
      <c r="B32" s="18"/>
      <c r="C32" s="17"/>
      <c r="D32" s="17"/>
      <c r="E32" s="17"/>
      <c r="F32" s="17"/>
      <c r="G32" s="17"/>
    </row>
    <row r="33" spans="2:7" x14ac:dyDescent="0.25">
      <c r="B33" s="18"/>
      <c r="C33" s="17"/>
      <c r="D33" s="17"/>
      <c r="E33" s="17"/>
      <c r="F33" s="17"/>
      <c r="G33" s="17"/>
    </row>
    <row r="34" spans="2:7" x14ac:dyDescent="0.25">
      <c r="B34" s="18"/>
      <c r="C34" s="17"/>
      <c r="D34" s="17"/>
      <c r="E34" s="17"/>
      <c r="F34" s="17"/>
      <c r="G34" s="17"/>
    </row>
    <row r="35" spans="2:7" x14ac:dyDescent="0.25">
      <c r="B35" s="18"/>
      <c r="C35" s="17"/>
      <c r="D35" s="17"/>
      <c r="E35" s="17"/>
      <c r="F35" s="17"/>
      <c r="G35" s="17"/>
    </row>
    <row r="36" spans="2:7" x14ac:dyDescent="0.25">
      <c r="B36" s="18"/>
      <c r="C36" s="17"/>
      <c r="D36" s="17"/>
      <c r="E36" s="17"/>
      <c r="F36" s="17"/>
      <c r="G36" s="17"/>
    </row>
    <row r="37" spans="2:7" x14ac:dyDescent="0.25">
      <c r="B37" s="18"/>
      <c r="C37" s="17"/>
      <c r="D37" s="17"/>
      <c r="E37" s="17"/>
      <c r="F37" s="17"/>
      <c r="G37" s="17"/>
    </row>
    <row r="38" spans="2:7" x14ac:dyDescent="0.25">
      <c r="B38" s="18"/>
      <c r="C38" s="17"/>
      <c r="D38" s="17"/>
      <c r="E38" s="17"/>
      <c r="F38" s="17"/>
      <c r="G38" s="17"/>
    </row>
    <row r="39" spans="2:7" x14ac:dyDescent="0.25">
      <c r="B39" s="18"/>
      <c r="C39" s="17"/>
      <c r="D39" s="17"/>
      <c r="E39" s="17"/>
      <c r="F39" s="17"/>
      <c r="G39" s="17"/>
    </row>
    <row r="40" spans="2:7" x14ac:dyDescent="0.25">
      <c r="B40" s="18"/>
      <c r="C40" s="17"/>
      <c r="D40" s="17"/>
      <c r="E40" s="17"/>
      <c r="F40" s="17"/>
      <c r="G40" s="17"/>
    </row>
    <row r="41" spans="2:7" x14ac:dyDescent="0.25">
      <c r="B41" s="18"/>
      <c r="C41" s="17"/>
      <c r="D41" s="17"/>
      <c r="E41" s="17"/>
      <c r="F41" s="17"/>
      <c r="G41" s="17"/>
    </row>
    <row r="42" spans="2:7" x14ac:dyDescent="0.25">
      <c r="B42" s="18"/>
      <c r="C42" s="17"/>
      <c r="D42" s="17"/>
      <c r="E42" s="17"/>
      <c r="F42" s="17"/>
      <c r="G42" s="17"/>
    </row>
    <row r="63" spans="2:2" x14ac:dyDescent="0.25">
      <c r="B63" s="16"/>
    </row>
    <row r="95" spans="2:5" ht="143.25" customHeight="1" x14ac:dyDescent="0.25">
      <c r="B95" s="81" t="s">
        <v>70</v>
      </c>
      <c r="C95" s="80"/>
      <c r="D95" s="80"/>
      <c r="E95" s="80"/>
    </row>
  </sheetData>
  <mergeCells count="8">
    <mergeCell ref="B95:E95"/>
    <mergeCell ref="L2:N2"/>
    <mergeCell ref="O2:R2"/>
    <mergeCell ref="A3:A5"/>
    <mergeCell ref="A20:A23"/>
    <mergeCell ref="A25:A27"/>
    <mergeCell ref="A14:A18"/>
    <mergeCell ref="I2:K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zoomScaleNormal="100" workbookViewId="0">
      <selection activeCell="A5" sqref="A5"/>
    </sheetView>
  </sheetViews>
  <sheetFormatPr baseColWidth="10" defaultRowHeight="15" x14ac:dyDescent="0.25"/>
  <cols>
    <col min="1" max="1" width="22.42578125" style="31" customWidth="1"/>
    <col min="2" max="16384" width="11.42578125" style="31"/>
  </cols>
  <sheetData>
    <row r="1" spans="1:18" ht="16.5" x14ac:dyDescent="0.25">
      <c r="A1" s="50" t="s">
        <v>49</v>
      </c>
      <c r="B1" s="64"/>
      <c r="C1" s="64"/>
      <c r="D1" s="64"/>
      <c r="E1" s="64"/>
      <c r="F1" s="64"/>
      <c r="G1" s="64"/>
      <c r="H1" s="64"/>
    </row>
    <row r="2" spans="1:18" x14ac:dyDescent="0.25">
      <c r="B2" s="76" t="s">
        <v>9</v>
      </c>
      <c r="C2" s="77"/>
      <c r="D2" s="77"/>
      <c r="E2" s="76" t="s">
        <v>10</v>
      </c>
      <c r="F2" s="77"/>
      <c r="G2" s="78"/>
    </row>
    <row r="3" spans="1:18" ht="75" x14ac:dyDescent="0.25">
      <c r="A3" s="45"/>
      <c r="B3" s="62" t="s">
        <v>12</v>
      </c>
      <c r="C3" s="63" t="s">
        <v>41</v>
      </c>
      <c r="D3" s="44" t="s">
        <v>42</v>
      </c>
      <c r="E3" s="62" t="s">
        <v>12</v>
      </c>
      <c r="F3" s="63" t="s">
        <v>58</v>
      </c>
      <c r="G3" s="44" t="s">
        <v>59</v>
      </c>
    </row>
    <row r="4" spans="1:18" x14ac:dyDescent="0.25">
      <c r="A4" s="82" t="s">
        <v>64</v>
      </c>
      <c r="B4" s="83">
        <v>4</v>
      </c>
      <c r="C4" s="83">
        <v>4</v>
      </c>
      <c r="D4" s="83">
        <v>15</v>
      </c>
      <c r="E4" s="83">
        <v>1</v>
      </c>
      <c r="F4" s="83">
        <v>1</v>
      </c>
      <c r="G4" s="83">
        <v>3</v>
      </c>
    </row>
    <row r="5" spans="1:18" x14ac:dyDescent="0.25">
      <c r="A5" s="82" t="s">
        <v>65</v>
      </c>
      <c r="B5" s="84" t="s">
        <v>63</v>
      </c>
      <c r="C5" s="84" t="s">
        <v>62</v>
      </c>
      <c r="D5" s="84" t="s">
        <v>61</v>
      </c>
      <c r="E5" s="85" t="s">
        <v>66</v>
      </c>
      <c r="F5" s="85" t="s">
        <v>67</v>
      </c>
      <c r="G5" s="85" t="s">
        <v>68</v>
      </c>
    </row>
    <row r="6" spans="1:18" x14ac:dyDescent="0.25">
      <c r="A6" s="43"/>
      <c r="B6" s="40"/>
      <c r="C6" s="40"/>
      <c r="D6" s="40"/>
      <c r="E6" s="40"/>
      <c r="F6" s="40"/>
      <c r="G6" s="40"/>
      <c r="J6" s="65"/>
      <c r="K6" s="65"/>
      <c r="L6" s="65"/>
      <c r="M6" s="65"/>
      <c r="N6" s="65"/>
      <c r="O6" s="65"/>
      <c r="P6" s="65"/>
      <c r="Q6" s="65"/>
      <c r="R6" s="65"/>
    </row>
    <row r="7" spans="1:18" x14ac:dyDescent="0.25">
      <c r="A7" s="42"/>
      <c r="B7" s="46"/>
      <c r="C7" s="46"/>
      <c r="D7" s="46"/>
      <c r="E7" s="46"/>
      <c r="F7" s="46"/>
      <c r="G7" s="46"/>
      <c r="J7" s="65"/>
      <c r="K7" s="65"/>
      <c r="L7" s="65"/>
      <c r="M7" s="65"/>
      <c r="N7" s="65"/>
      <c r="O7" s="65"/>
      <c r="P7" s="65"/>
      <c r="Q7" s="65"/>
      <c r="R7" s="65"/>
    </row>
    <row r="8" spans="1:18" x14ac:dyDescent="0.25">
      <c r="A8" s="41"/>
      <c r="B8" s="40"/>
      <c r="C8" s="40"/>
      <c r="D8" s="40"/>
      <c r="E8" s="40"/>
      <c r="F8" s="40"/>
      <c r="G8" s="40"/>
      <c r="J8" s="65"/>
      <c r="K8" s="65"/>
      <c r="L8" s="65"/>
      <c r="M8" s="65"/>
      <c r="N8" s="65"/>
      <c r="O8" s="65"/>
      <c r="P8" s="65"/>
      <c r="Q8" s="65"/>
      <c r="R8" s="65"/>
    </row>
    <row r="9" spans="1:18" x14ac:dyDescent="0.25">
      <c r="A9" s="41"/>
      <c r="B9" s="40"/>
      <c r="C9" s="40"/>
      <c r="D9" s="40"/>
      <c r="E9" s="40"/>
      <c r="F9" s="40"/>
      <c r="G9" s="40"/>
      <c r="J9" s="65"/>
      <c r="K9" s="65"/>
      <c r="L9" s="65"/>
      <c r="M9" s="65"/>
      <c r="N9" s="65"/>
      <c r="O9" s="65"/>
      <c r="P9" s="65"/>
      <c r="Q9" s="65"/>
      <c r="R9" s="65"/>
    </row>
    <row r="10" spans="1:18" x14ac:dyDescent="0.25">
      <c r="A10" s="41"/>
      <c r="B10" s="40"/>
      <c r="C10" s="40"/>
      <c r="D10" s="40"/>
      <c r="E10" s="40"/>
      <c r="F10" s="40"/>
      <c r="G10" s="40"/>
      <c r="J10" s="65"/>
      <c r="K10" s="65"/>
      <c r="L10" s="65"/>
      <c r="M10" s="65"/>
      <c r="N10" s="65"/>
      <c r="O10" s="65"/>
      <c r="P10" s="65"/>
      <c r="Q10" s="65"/>
      <c r="R10" s="65"/>
    </row>
    <row r="11" spans="1:18" x14ac:dyDescent="0.25">
      <c r="A11" s="41"/>
      <c r="B11" s="40"/>
      <c r="C11" s="40"/>
      <c r="D11" s="40"/>
      <c r="E11" s="40"/>
      <c r="F11" s="40"/>
      <c r="G11" s="40"/>
      <c r="J11" s="65"/>
      <c r="K11" s="65"/>
      <c r="L11" s="65"/>
      <c r="M11" s="65"/>
      <c r="N11" s="65"/>
      <c r="O11" s="65"/>
      <c r="P11" s="65"/>
      <c r="Q11" s="65"/>
      <c r="R11" s="65"/>
    </row>
    <row r="12" spans="1:18" x14ac:dyDescent="0.25">
      <c r="A12" s="42"/>
      <c r="B12" s="40"/>
      <c r="C12" s="40"/>
      <c r="D12" s="40"/>
      <c r="E12" s="40"/>
      <c r="F12" s="40"/>
      <c r="G12" s="40"/>
      <c r="J12" s="65"/>
      <c r="K12" s="65"/>
      <c r="L12" s="65"/>
      <c r="M12" s="65"/>
      <c r="N12" s="65"/>
      <c r="O12" s="65"/>
      <c r="P12" s="65"/>
      <c r="Q12" s="65"/>
      <c r="R12" s="65"/>
    </row>
    <row r="13" spans="1:18" x14ac:dyDescent="0.25">
      <c r="A13" s="42"/>
      <c r="B13" s="40"/>
      <c r="C13" s="40"/>
      <c r="D13" s="40"/>
      <c r="E13" s="40"/>
      <c r="F13" s="40"/>
      <c r="G13" s="40"/>
      <c r="J13" s="65"/>
      <c r="K13" s="65"/>
      <c r="L13" s="65"/>
      <c r="M13" s="65"/>
      <c r="N13" s="65"/>
      <c r="O13" s="65"/>
      <c r="P13" s="65"/>
      <c r="Q13" s="65"/>
      <c r="R13" s="65"/>
    </row>
    <row r="14" spans="1:18" x14ac:dyDescent="0.25">
      <c r="A14" s="42"/>
      <c r="B14" s="40"/>
      <c r="C14" s="40"/>
      <c r="D14" s="40"/>
      <c r="E14" s="40"/>
      <c r="F14" s="40"/>
      <c r="G14" s="40"/>
      <c r="K14" s="65"/>
      <c r="L14" s="65"/>
      <c r="M14" s="65"/>
      <c r="N14" s="65"/>
      <c r="O14" s="65"/>
      <c r="P14" s="65"/>
      <c r="Q14" s="65"/>
      <c r="R14" s="65"/>
    </row>
    <row r="15" spans="1:18" x14ac:dyDescent="0.25">
      <c r="A15" s="42"/>
      <c r="B15" s="40"/>
      <c r="C15" s="40"/>
      <c r="D15" s="40"/>
      <c r="E15" s="40"/>
      <c r="F15" s="40"/>
      <c r="G15" s="40"/>
      <c r="K15" s="65"/>
      <c r="L15" s="65"/>
      <c r="M15" s="65"/>
      <c r="N15" s="65"/>
      <c r="O15" s="65"/>
      <c r="P15" s="65"/>
      <c r="Q15" s="65"/>
      <c r="R15" s="65"/>
    </row>
    <row r="16" spans="1:18" x14ac:dyDescent="0.25">
      <c r="A16" s="41"/>
      <c r="B16" s="40"/>
      <c r="C16" s="40"/>
      <c r="D16" s="40"/>
      <c r="E16" s="40"/>
      <c r="F16" s="40"/>
      <c r="G16" s="40"/>
      <c r="K16" s="65"/>
      <c r="L16" s="65"/>
      <c r="M16" s="65"/>
      <c r="N16" s="65"/>
      <c r="O16" s="65"/>
      <c r="P16" s="65"/>
      <c r="Q16" s="65"/>
      <c r="R16" s="65"/>
    </row>
    <row r="17" spans="1:7" x14ac:dyDescent="0.25">
      <c r="A17" s="41"/>
      <c r="B17" s="40"/>
      <c r="C17" s="40"/>
      <c r="D17" s="40"/>
      <c r="E17" s="40"/>
      <c r="F17" s="40"/>
      <c r="G17" s="40"/>
    </row>
    <row r="18" spans="1:7" x14ac:dyDescent="0.25">
      <c r="A18" s="41"/>
      <c r="B18" s="40"/>
      <c r="C18" s="40"/>
      <c r="D18" s="40"/>
      <c r="E18" s="40"/>
      <c r="F18" s="40"/>
      <c r="G18" s="40"/>
    </row>
    <row r="19" spans="1:7" x14ac:dyDescent="0.25">
      <c r="A19" s="33"/>
      <c r="B19" s="33"/>
      <c r="C19" s="33"/>
      <c r="D19" s="33"/>
      <c r="E19" s="33"/>
      <c r="F19" s="33"/>
      <c r="G19" s="33"/>
    </row>
    <row r="21" spans="1:7" x14ac:dyDescent="0.25">
      <c r="B21" s="32"/>
    </row>
  </sheetData>
  <mergeCells count="2">
    <mergeCell ref="B2:D2"/>
    <mergeCell ref="E2:G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Tableau 1</vt:lpstr>
      <vt:lpstr>Figure 1</vt:lpstr>
      <vt:lpstr>Figure 2</vt:lpstr>
      <vt:lpstr>Figure 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ravalihasy</dc:creator>
  <cp:lastModifiedBy>aguillaume</cp:lastModifiedBy>
  <dcterms:created xsi:type="dcterms:W3CDTF">2017-02-03T16:56:30Z</dcterms:created>
  <dcterms:modified xsi:type="dcterms:W3CDTF">2017-06-01T15:49:41Z</dcterms:modified>
</cp:coreProperties>
</file>